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Рейтинг ФВМ\2019\"/>
    </mc:Choice>
  </mc:AlternateContent>
  <bookViews>
    <workbookView xWindow="0" yWindow="0" windowWidth="16800" windowHeight="9048" tabRatio="267"/>
  </bookViews>
  <sheets>
    <sheet name="00.00" sheetId="1" r:id="rId1"/>
  </sheets>
  <definedNames>
    <definedName name="_ftnref1" localSheetId="0">'00.00'!$B$18</definedName>
    <definedName name="Z_04D09AA8_8749_47CC_B847_0C6F4F4A212E_.wvu.Rows" localSheetId="0" hidden="1">'00.00'!$201:$201</definedName>
  </definedNames>
  <calcPr calcId="152511" fullCalcOnLoad="1"/>
  <customWorkbookViews>
    <customWorkbookView name="леонид - Личное представление" guid="{04D09AA8-8749-47CC-B847-0C6F4F4A212E}" mergeInterval="0" personalView="1" maximized="1" xWindow="1" yWindow="1" windowWidth="1280" windowHeight="806" activeSheetId="1"/>
  </customWorkbookViews>
</workbook>
</file>

<file path=xl/calcChain.xml><?xml version="1.0" encoding="utf-8"?>
<calcChain xmlns="http://schemas.openxmlformats.org/spreadsheetml/2006/main">
  <c r="D77" i="1" l="1"/>
  <c r="A77" i="1"/>
  <c r="A78" i="1"/>
  <c r="D75" i="1"/>
  <c r="D62" i="1"/>
  <c r="D51" i="1"/>
  <c r="D106" i="1"/>
  <c r="D174" i="1"/>
  <c r="D124" i="1"/>
  <c r="D102" i="1"/>
  <c r="D89" i="1"/>
  <c r="D67" i="1"/>
  <c r="D68" i="1"/>
  <c r="D69" i="1"/>
  <c r="D70" i="1"/>
  <c r="D71" i="1"/>
  <c r="D72" i="1"/>
  <c r="D73" i="1"/>
  <c r="D74" i="1"/>
  <c r="D76" i="1"/>
  <c r="D78" i="1"/>
  <c r="D79" i="1"/>
  <c r="D80" i="1"/>
  <c r="D81" i="1"/>
  <c r="D82" i="1"/>
  <c r="D83" i="1"/>
  <c r="D84" i="1"/>
  <c r="D53" i="1"/>
  <c r="D59" i="1"/>
  <c r="D60" i="1"/>
  <c r="D61" i="1"/>
  <c r="D63" i="1"/>
  <c r="D64" i="1"/>
  <c r="D65" i="1"/>
  <c r="D66" i="1"/>
  <c r="D56" i="1"/>
  <c r="D57" i="1"/>
  <c r="F42" i="1"/>
  <c r="G42" i="1"/>
  <c r="G43" i="1"/>
  <c r="H42" i="1"/>
  <c r="H10" i="1"/>
  <c r="H11" i="1"/>
  <c r="I42" i="1"/>
  <c r="J42" i="1"/>
  <c r="J10" i="1"/>
  <c r="J11" i="1"/>
  <c r="K42" i="1"/>
  <c r="K43" i="1"/>
  <c r="L42" i="1"/>
  <c r="L43" i="1"/>
  <c r="M42" i="1"/>
  <c r="M43" i="1"/>
  <c r="N42" i="1"/>
  <c r="N43" i="1"/>
  <c r="O42" i="1"/>
  <c r="O43" i="1"/>
  <c r="P42" i="1"/>
  <c r="P43" i="1"/>
  <c r="Q42" i="1"/>
  <c r="Q43" i="1"/>
  <c r="R42" i="1"/>
  <c r="R10" i="1"/>
  <c r="R11" i="1"/>
  <c r="S42" i="1"/>
  <c r="S43" i="1"/>
  <c r="T42" i="1"/>
  <c r="T43" i="1"/>
  <c r="U42" i="1"/>
  <c r="U43" i="1"/>
  <c r="V42" i="1"/>
  <c r="V43" i="1"/>
  <c r="W42" i="1"/>
  <c r="W10" i="1"/>
  <c r="X42" i="1"/>
  <c r="X43" i="1"/>
  <c r="Y42" i="1"/>
  <c r="Y43" i="1"/>
  <c r="Z42" i="1"/>
  <c r="AA42" i="1"/>
  <c r="AB42" i="1"/>
  <c r="AB43" i="1"/>
  <c r="AC42" i="1"/>
  <c r="AC43" i="1"/>
  <c r="AD42" i="1"/>
  <c r="AD10" i="1"/>
  <c r="AD11" i="1"/>
  <c r="AE42" i="1"/>
  <c r="AE43" i="1"/>
  <c r="AF42" i="1"/>
  <c r="AG42" i="1"/>
  <c r="AG43" i="1"/>
  <c r="AH42" i="1"/>
  <c r="AH43" i="1"/>
  <c r="AI42" i="1"/>
  <c r="AJ42" i="1"/>
  <c r="AJ43" i="1"/>
  <c r="AK42" i="1"/>
  <c r="AK43" i="1"/>
  <c r="AL42" i="1"/>
  <c r="AL43" i="1"/>
  <c r="AM42" i="1"/>
  <c r="AN42" i="1"/>
  <c r="AN43" i="1"/>
  <c r="AO42" i="1"/>
  <c r="AO43" i="1"/>
  <c r="AP42" i="1"/>
  <c r="AP43" i="1"/>
  <c r="AQ42" i="1"/>
  <c r="AQ43" i="1"/>
  <c r="AR42" i="1"/>
  <c r="AR43" i="1"/>
  <c r="AS42" i="1"/>
  <c r="AS43" i="1"/>
  <c r="AT42" i="1"/>
  <c r="AU42" i="1"/>
  <c r="AU43" i="1"/>
  <c r="AV42" i="1"/>
  <c r="AV43" i="1"/>
  <c r="AW42" i="1"/>
  <c r="AW43" i="1"/>
  <c r="AX42" i="1"/>
  <c r="AX10" i="1"/>
  <c r="AX11" i="1"/>
  <c r="AY42" i="1"/>
  <c r="AZ42" i="1"/>
  <c r="AZ43" i="1"/>
  <c r="BA42" i="1"/>
  <c r="BA43" i="1"/>
  <c r="BB42" i="1"/>
  <c r="BB43" i="1"/>
  <c r="E42" i="1"/>
  <c r="E10" i="1"/>
  <c r="E11" i="1"/>
  <c r="D55" i="1"/>
  <c r="H43" i="1"/>
  <c r="D46" i="1"/>
  <c r="D47" i="1"/>
  <c r="D48" i="1"/>
  <c r="D49" i="1"/>
  <c r="D50" i="1"/>
  <c r="D52" i="1"/>
  <c r="D54" i="1"/>
  <c r="D58" i="1"/>
  <c r="D45" i="1"/>
  <c r="D41" i="1"/>
  <c r="D38" i="1"/>
  <c r="D39" i="1"/>
  <c r="D40" i="1"/>
  <c r="E85" i="1"/>
  <c r="E86" i="1"/>
  <c r="F85" i="1"/>
  <c r="F86" i="1"/>
  <c r="G85" i="1"/>
  <c r="H85" i="1"/>
  <c r="H86" i="1"/>
  <c r="I85" i="1"/>
  <c r="I86" i="1"/>
  <c r="J85" i="1"/>
  <c r="J86" i="1"/>
  <c r="K85" i="1"/>
  <c r="K86" i="1"/>
  <c r="L85" i="1"/>
  <c r="L86" i="1"/>
  <c r="M85" i="1"/>
  <c r="M86" i="1"/>
  <c r="N85" i="1"/>
  <c r="N86" i="1"/>
  <c r="O85" i="1"/>
  <c r="O86" i="1"/>
  <c r="P85" i="1"/>
  <c r="P86" i="1"/>
  <c r="Q85" i="1"/>
  <c r="Q86" i="1"/>
  <c r="R85" i="1"/>
  <c r="R86" i="1"/>
  <c r="S85" i="1"/>
  <c r="S86" i="1"/>
  <c r="T85" i="1"/>
  <c r="T86" i="1"/>
  <c r="U85" i="1"/>
  <c r="U86" i="1"/>
  <c r="V85" i="1"/>
  <c r="V86" i="1"/>
  <c r="W85" i="1"/>
  <c r="W86" i="1"/>
  <c r="X85" i="1"/>
  <c r="X86" i="1"/>
  <c r="Y85" i="1"/>
  <c r="Y86" i="1"/>
  <c r="Z85" i="1"/>
  <c r="Z86" i="1"/>
  <c r="AA85" i="1"/>
  <c r="AA86" i="1"/>
  <c r="AB85" i="1"/>
  <c r="AB86" i="1"/>
  <c r="AC85" i="1"/>
  <c r="AC86" i="1"/>
  <c r="AD85" i="1"/>
  <c r="AD86" i="1"/>
  <c r="AE85" i="1"/>
  <c r="AE86" i="1"/>
  <c r="AF85" i="1"/>
  <c r="AF86" i="1"/>
  <c r="AG85" i="1"/>
  <c r="AG86" i="1"/>
  <c r="AH85" i="1"/>
  <c r="AH86" i="1"/>
  <c r="AI85" i="1"/>
  <c r="AI86" i="1"/>
  <c r="AJ85" i="1"/>
  <c r="AJ86" i="1"/>
  <c r="AK85" i="1"/>
  <c r="AK86" i="1"/>
  <c r="AL85" i="1"/>
  <c r="AL86" i="1"/>
  <c r="AM85" i="1"/>
  <c r="AM86" i="1"/>
  <c r="AN85" i="1"/>
  <c r="AN86" i="1"/>
  <c r="AO85" i="1"/>
  <c r="AO86" i="1"/>
  <c r="AP85" i="1"/>
  <c r="AP86" i="1"/>
  <c r="AQ85" i="1"/>
  <c r="AQ86" i="1"/>
  <c r="AR85" i="1"/>
  <c r="AR86" i="1"/>
  <c r="AS85" i="1"/>
  <c r="AS86" i="1"/>
  <c r="AT85" i="1"/>
  <c r="AT86" i="1"/>
  <c r="AU85" i="1"/>
  <c r="AU86" i="1"/>
  <c r="AV85" i="1"/>
  <c r="AV86" i="1"/>
  <c r="AW85" i="1"/>
  <c r="AW86" i="1"/>
  <c r="AX85" i="1"/>
  <c r="AX86" i="1"/>
  <c r="AY85" i="1"/>
  <c r="AY86" i="1"/>
  <c r="AZ85" i="1"/>
  <c r="AZ86" i="1"/>
  <c r="BA85" i="1"/>
  <c r="BA86" i="1"/>
  <c r="BB85" i="1"/>
  <c r="BB86" i="1"/>
  <c r="D88" i="1"/>
  <c r="D90" i="1"/>
  <c r="D91" i="1"/>
  <c r="D130" i="1"/>
  <c r="D104" i="1"/>
  <c r="D105" i="1"/>
  <c r="AM182" i="1"/>
  <c r="AM183" i="1"/>
  <c r="AM159" i="1"/>
  <c r="AM125" i="1"/>
  <c r="AM126" i="1"/>
  <c r="AN125" i="1"/>
  <c r="AN126" i="1"/>
  <c r="AO125" i="1"/>
  <c r="AO126" i="1"/>
  <c r="AP125" i="1"/>
  <c r="AQ125" i="1"/>
  <c r="AQ126" i="1"/>
  <c r="AR125" i="1"/>
  <c r="AR126" i="1"/>
  <c r="AS125" i="1"/>
  <c r="AS126" i="1"/>
  <c r="AT125" i="1"/>
  <c r="AT126" i="1"/>
  <c r="AU125" i="1"/>
  <c r="AU126" i="1"/>
  <c r="AV125" i="1"/>
  <c r="AV126" i="1"/>
  <c r="AW125" i="1"/>
  <c r="AW126" i="1"/>
  <c r="AX125" i="1"/>
  <c r="AY125" i="1"/>
  <c r="AY126" i="1"/>
  <c r="AZ125" i="1"/>
  <c r="AZ126" i="1"/>
  <c r="BA125" i="1"/>
  <c r="BA126" i="1"/>
  <c r="BB125" i="1"/>
  <c r="BB126" i="1"/>
  <c r="AM108" i="1"/>
  <c r="AM109" i="1"/>
  <c r="AN108" i="1"/>
  <c r="AN109" i="1"/>
  <c r="AO108" i="1"/>
  <c r="AO109" i="1"/>
  <c r="AP108" i="1"/>
  <c r="AP109" i="1"/>
  <c r="AQ108" i="1"/>
  <c r="AQ109" i="1"/>
  <c r="AR108" i="1"/>
  <c r="AR109" i="1"/>
  <c r="AS108" i="1"/>
  <c r="AS109" i="1"/>
  <c r="AT108" i="1"/>
  <c r="AT109" i="1"/>
  <c r="AU108" i="1"/>
  <c r="AU109" i="1"/>
  <c r="AV108" i="1"/>
  <c r="AV109" i="1"/>
  <c r="AW108" i="1"/>
  <c r="AW109" i="1"/>
  <c r="AX108" i="1"/>
  <c r="AX109" i="1"/>
  <c r="AY108" i="1"/>
  <c r="AY109" i="1"/>
  <c r="AZ108" i="1"/>
  <c r="AZ109" i="1"/>
  <c r="BA108" i="1"/>
  <c r="BA109" i="1"/>
  <c r="BB108" i="1"/>
  <c r="BB109" i="1"/>
  <c r="AM15" i="1"/>
  <c r="AM16" i="1"/>
  <c r="O15" i="1"/>
  <c r="O16" i="1"/>
  <c r="E159" i="1"/>
  <c r="E160" i="1"/>
  <c r="E15" i="1"/>
  <c r="E16" i="1"/>
  <c r="F15" i="1"/>
  <c r="F16" i="1"/>
  <c r="G15" i="1"/>
  <c r="G16" i="1"/>
  <c r="H15" i="1"/>
  <c r="H16" i="1"/>
  <c r="D2" i="1"/>
  <c r="D9" i="1"/>
  <c r="D150" i="1"/>
  <c r="D1" i="1"/>
  <c r="D194" i="1"/>
  <c r="D193" i="1"/>
  <c r="D192" i="1"/>
  <c r="D191" i="1"/>
  <c r="D190" i="1"/>
  <c r="D189" i="1"/>
  <c r="D188" i="1"/>
  <c r="D187" i="1"/>
  <c r="D186" i="1"/>
  <c r="D185" i="1"/>
  <c r="D181" i="1"/>
  <c r="D180" i="1"/>
  <c r="D179" i="1"/>
  <c r="D178" i="1"/>
  <c r="D177" i="1"/>
  <c r="D176" i="1"/>
  <c r="D175" i="1"/>
  <c r="D173" i="1"/>
  <c r="D172" i="1"/>
  <c r="D171" i="1"/>
  <c r="D170" i="1"/>
  <c r="D169" i="1"/>
  <c r="D168" i="1"/>
  <c r="D167" i="1"/>
  <c r="D166" i="1"/>
  <c r="D165" i="1"/>
  <c r="D164" i="1"/>
  <c r="D163" i="1"/>
  <c r="D162" i="1"/>
  <c r="D158" i="1"/>
  <c r="D157" i="1"/>
  <c r="D156" i="1"/>
  <c r="D155" i="1"/>
  <c r="D154" i="1"/>
  <c r="D153" i="1"/>
  <c r="D152" i="1"/>
  <c r="D151" i="1"/>
  <c r="D149" i="1"/>
  <c r="D148" i="1"/>
  <c r="D147" i="1"/>
  <c r="D146" i="1"/>
  <c r="D145" i="1"/>
  <c r="D144" i="1"/>
  <c r="D143" i="1"/>
  <c r="D142" i="1"/>
  <c r="D141" i="1"/>
  <c r="D140" i="1"/>
  <c r="D139" i="1"/>
  <c r="D138" i="1"/>
  <c r="D137" i="1"/>
  <c r="D136" i="1"/>
  <c r="D135" i="1"/>
  <c r="D134" i="1"/>
  <c r="D133" i="1"/>
  <c r="D132" i="1"/>
  <c r="D131" i="1"/>
  <c r="D129" i="1"/>
  <c r="D128" i="1"/>
  <c r="D123" i="1"/>
  <c r="D122" i="1"/>
  <c r="D121" i="1"/>
  <c r="D120" i="1"/>
  <c r="D119" i="1"/>
  <c r="D118" i="1"/>
  <c r="D117" i="1"/>
  <c r="D116" i="1"/>
  <c r="D115" i="1"/>
  <c r="D114" i="1"/>
  <c r="D113" i="1"/>
  <c r="D112" i="1"/>
  <c r="D111" i="1"/>
  <c r="D107" i="1"/>
  <c r="D103" i="1"/>
  <c r="D101" i="1"/>
  <c r="D100" i="1"/>
  <c r="D99" i="1"/>
  <c r="D98" i="1"/>
  <c r="D97" i="1"/>
  <c r="D96" i="1"/>
  <c r="D95" i="1"/>
  <c r="D94" i="1"/>
  <c r="D93" i="1"/>
  <c r="D92" i="1"/>
  <c r="D37" i="1"/>
  <c r="D36" i="1"/>
  <c r="D35" i="1"/>
  <c r="D34" i="1"/>
  <c r="D33" i="1"/>
  <c r="D32" i="1"/>
  <c r="D31" i="1"/>
  <c r="D30" i="1"/>
  <c r="D29" i="1"/>
  <c r="D28" i="1"/>
  <c r="D27" i="1"/>
  <c r="D26" i="1"/>
  <c r="D25" i="1"/>
  <c r="D24" i="1"/>
  <c r="D23" i="1"/>
  <c r="D22" i="1"/>
  <c r="D21" i="1"/>
  <c r="D20" i="1"/>
  <c r="D19" i="1"/>
  <c r="D18" i="1"/>
  <c r="A3" i="1"/>
  <c r="AN15" i="1"/>
  <c r="AN16" i="1"/>
  <c r="AN159" i="1"/>
  <c r="AN160" i="1"/>
  <c r="AO15" i="1"/>
  <c r="AO16" i="1"/>
  <c r="AO159" i="1"/>
  <c r="AO160" i="1"/>
  <c r="AP15" i="1"/>
  <c r="AP159" i="1"/>
  <c r="AP160" i="1"/>
  <c r="AQ15" i="1"/>
  <c r="AQ159" i="1"/>
  <c r="AR15" i="1"/>
  <c r="AR16" i="1"/>
  <c r="AR159" i="1"/>
  <c r="AS15" i="1"/>
  <c r="AS16" i="1"/>
  <c r="AS159" i="1"/>
  <c r="AS160" i="1"/>
  <c r="AT15" i="1"/>
  <c r="AT16" i="1"/>
  <c r="AT159" i="1"/>
  <c r="AT160" i="1"/>
  <c r="AU15" i="1"/>
  <c r="AU16" i="1"/>
  <c r="AU159" i="1"/>
  <c r="AU160" i="1"/>
  <c r="AV15" i="1"/>
  <c r="AV16" i="1"/>
  <c r="AV159" i="1"/>
  <c r="AW15" i="1"/>
  <c r="AW159" i="1"/>
  <c r="AW160" i="1"/>
  <c r="AX15" i="1"/>
  <c r="AX16" i="1"/>
  <c r="AX159" i="1"/>
  <c r="AX160" i="1"/>
  <c r="AY15" i="1"/>
  <c r="AY16" i="1"/>
  <c r="AY159" i="1"/>
  <c r="AZ15" i="1"/>
  <c r="AZ159" i="1"/>
  <c r="AZ160" i="1"/>
  <c r="BA15" i="1"/>
  <c r="BA16" i="1"/>
  <c r="BA159" i="1"/>
  <c r="BB15" i="1"/>
  <c r="BB16" i="1"/>
  <c r="BB159" i="1"/>
  <c r="BB160" i="1"/>
  <c r="AN182" i="1"/>
  <c r="AN183" i="1"/>
  <c r="AO182" i="1"/>
  <c r="AP182" i="1"/>
  <c r="AP183" i="1"/>
  <c r="AQ182" i="1"/>
  <c r="AQ183" i="1"/>
  <c r="AR182" i="1"/>
  <c r="AR183" i="1"/>
  <c r="AS182" i="1"/>
  <c r="AS183" i="1"/>
  <c r="AT182" i="1"/>
  <c r="AT183" i="1"/>
  <c r="AU182" i="1"/>
  <c r="AV182" i="1"/>
  <c r="AV183" i="1"/>
  <c r="AW182" i="1"/>
  <c r="AW183" i="1"/>
  <c r="AX182" i="1"/>
  <c r="AX183" i="1"/>
  <c r="AY182" i="1"/>
  <c r="AY183" i="1"/>
  <c r="AZ182" i="1"/>
  <c r="AZ183" i="1"/>
  <c r="BA182" i="1"/>
  <c r="BB182" i="1"/>
  <c r="BB183" i="1"/>
  <c r="E182" i="1"/>
  <c r="E183" i="1"/>
  <c r="F182" i="1"/>
  <c r="F183" i="1"/>
  <c r="G182" i="1"/>
  <c r="H182" i="1"/>
  <c r="I182" i="1"/>
  <c r="I183" i="1"/>
  <c r="J182" i="1"/>
  <c r="J183" i="1"/>
  <c r="K182" i="1"/>
  <c r="K183" i="1"/>
  <c r="L182" i="1"/>
  <c r="L183" i="1"/>
  <c r="M182" i="1"/>
  <c r="M183" i="1"/>
  <c r="N182" i="1"/>
  <c r="N183" i="1"/>
  <c r="O182" i="1"/>
  <c r="O183" i="1"/>
  <c r="P182" i="1"/>
  <c r="P183" i="1"/>
  <c r="Q182" i="1"/>
  <c r="R182" i="1"/>
  <c r="R183" i="1"/>
  <c r="S182" i="1"/>
  <c r="S183" i="1"/>
  <c r="T182" i="1"/>
  <c r="T183" i="1"/>
  <c r="U182" i="1"/>
  <c r="U183" i="1"/>
  <c r="V182" i="1"/>
  <c r="V183" i="1"/>
  <c r="W182" i="1"/>
  <c r="W183" i="1"/>
  <c r="X182" i="1"/>
  <c r="X183" i="1"/>
  <c r="Y182" i="1"/>
  <c r="Y183" i="1"/>
  <c r="Z182" i="1"/>
  <c r="Z183" i="1"/>
  <c r="AA182" i="1"/>
  <c r="AA183" i="1"/>
  <c r="AB182" i="1"/>
  <c r="AB183" i="1"/>
  <c r="AC182" i="1"/>
  <c r="AC183" i="1"/>
  <c r="AD182" i="1"/>
  <c r="AD183" i="1"/>
  <c r="AE182" i="1"/>
  <c r="AE183" i="1"/>
  <c r="AF182" i="1"/>
  <c r="AF183" i="1"/>
  <c r="AG182" i="1"/>
  <c r="AG183" i="1"/>
  <c r="AH182" i="1"/>
  <c r="AH183" i="1"/>
  <c r="AI182" i="1"/>
  <c r="AI183" i="1"/>
  <c r="AJ182" i="1"/>
  <c r="AJ183" i="1"/>
  <c r="AK182" i="1"/>
  <c r="AK183" i="1"/>
  <c r="AL182" i="1"/>
  <c r="AL183" i="1"/>
  <c r="H125" i="1"/>
  <c r="H126" i="1"/>
  <c r="H159" i="1"/>
  <c r="H108" i="1"/>
  <c r="H109" i="1"/>
  <c r="J15" i="1"/>
  <c r="J16" i="1"/>
  <c r="J125" i="1"/>
  <c r="J126" i="1"/>
  <c r="J159" i="1"/>
  <c r="J160" i="1"/>
  <c r="J108" i="1"/>
  <c r="J109" i="1"/>
  <c r="E108" i="1"/>
  <c r="E125" i="1"/>
  <c r="F108" i="1"/>
  <c r="F125" i="1"/>
  <c r="F126" i="1"/>
  <c r="F159" i="1"/>
  <c r="F160" i="1"/>
  <c r="K15" i="1"/>
  <c r="K16" i="1"/>
  <c r="K108" i="1"/>
  <c r="K109" i="1"/>
  <c r="K125" i="1"/>
  <c r="K126" i="1"/>
  <c r="K159" i="1"/>
  <c r="K160" i="1"/>
  <c r="I15" i="1"/>
  <c r="I16" i="1"/>
  <c r="I159" i="1"/>
  <c r="I160" i="1"/>
  <c r="I108" i="1"/>
  <c r="I109" i="1"/>
  <c r="I125" i="1"/>
  <c r="I126" i="1"/>
  <c r="G159" i="1"/>
  <c r="G160" i="1"/>
  <c r="G108" i="1"/>
  <c r="G109" i="1"/>
  <c r="G125" i="1"/>
  <c r="G126" i="1"/>
  <c r="L15" i="1"/>
  <c r="L16" i="1"/>
  <c r="L159" i="1"/>
  <c r="L160" i="1"/>
  <c r="L108" i="1"/>
  <c r="L109" i="1"/>
  <c r="L125" i="1"/>
  <c r="M15" i="1"/>
  <c r="M16" i="1"/>
  <c r="M108" i="1"/>
  <c r="M109" i="1"/>
  <c r="M125" i="1"/>
  <c r="M126" i="1"/>
  <c r="M159" i="1"/>
  <c r="M160" i="1"/>
  <c r="N15" i="1"/>
  <c r="N16" i="1"/>
  <c r="N159" i="1"/>
  <c r="N160" i="1"/>
  <c r="N108" i="1"/>
  <c r="N109" i="1"/>
  <c r="N125" i="1"/>
  <c r="N126" i="1"/>
  <c r="O159" i="1"/>
  <c r="O160" i="1"/>
  <c r="O108" i="1"/>
  <c r="O125" i="1"/>
  <c r="O126" i="1"/>
  <c r="P15" i="1"/>
  <c r="P16" i="1"/>
  <c r="P159" i="1"/>
  <c r="P160" i="1"/>
  <c r="P108" i="1"/>
  <c r="P109" i="1"/>
  <c r="P125" i="1"/>
  <c r="P126" i="1"/>
  <c r="Q15" i="1"/>
  <c r="Q16" i="1"/>
  <c r="Q159" i="1"/>
  <c r="Q160" i="1"/>
  <c r="Q108" i="1"/>
  <c r="Q109" i="1"/>
  <c r="Q125" i="1"/>
  <c r="Q126" i="1"/>
  <c r="R15" i="1"/>
  <c r="R16" i="1"/>
  <c r="R159" i="1"/>
  <c r="R160" i="1"/>
  <c r="R108" i="1"/>
  <c r="R109" i="1"/>
  <c r="R125" i="1"/>
  <c r="R126" i="1"/>
  <c r="S15" i="1"/>
  <c r="S16" i="1"/>
  <c r="S159" i="1"/>
  <c r="S160" i="1"/>
  <c r="S108" i="1"/>
  <c r="S125" i="1"/>
  <c r="S126" i="1"/>
  <c r="T15" i="1"/>
  <c r="T16" i="1"/>
  <c r="T159" i="1"/>
  <c r="T160" i="1"/>
  <c r="T108" i="1"/>
  <c r="T109" i="1"/>
  <c r="T125" i="1"/>
  <c r="T126" i="1"/>
  <c r="U15" i="1"/>
  <c r="U16" i="1"/>
  <c r="U159" i="1"/>
  <c r="U160" i="1"/>
  <c r="U108" i="1"/>
  <c r="U125" i="1"/>
  <c r="U126" i="1"/>
  <c r="V15" i="1"/>
  <c r="V16" i="1"/>
  <c r="V159" i="1"/>
  <c r="V160" i="1"/>
  <c r="V108" i="1"/>
  <c r="V109" i="1"/>
  <c r="V125" i="1"/>
  <c r="V126" i="1"/>
  <c r="W15" i="1"/>
  <c r="W16" i="1"/>
  <c r="W159" i="1"/>
  <c r="W160" i="1"/>
  <c r="W108" i="1"/>
  <c r="W109" i="1"/>
  <c r="W125" i="1"/>
  <c r="W126" i="1"/>
  <c r="X15" i="1"/>
  <c r="X16" i="1"/>
  <c r="X159" i="1"/>
  <c r="X160" i="1"/>
  <c r="X108" i="1"/>
  <c r="X109" i="1"/>
  <c r="X125" i="1"/>
  <c r="Y15" i="1"/>
  <c r="Y16" i="1"/>
  <c r="Y159" i="1"/>
  <c r="Y160" i="1"/>
  <c r="Y108" i="1"/>
  <c r="Y109" i="1"/>
  <c r="Y125" i="1"/>
  <c r="Y126" i="1"/>
  <c r="Z15" i="1"/>
  <c r="Z16" i="1"/>
  <c r="Z159" i="1"/>
  <c r="Z160" i="1"/>
  <c r="Z108" i="1"/>
  <c r="Z109" i="1"/>
  <c r="Z125" i="1"/>
  <c r="Z126" i="1"/>
  <c r="AA15" i="1"/>
  <c r="AA16" i="1"/>
  <c r="AA159" i="1"/>
  <c r="AA160" i="1"/>
  <c r="AA108" i="1"/>
  <c r="AA109" i="1"/>
  <c r="AA125" i="1"/>
  <c r="AA126" i="1"/>
  <c r="AB15" i="1"/>
  <c r="AB16" i="1"/>
  <c r="AB159" i="1"/>
  <c r="AB160" i="1"/>
  <c r="AB108" i="1"/>
  <c r="AB109" i="1"/>
  <c r="AB125" i="1"/>
  <c r="AB126" i="1"/>
  <c r="AC15" i="1"/>
  <c r="AC16" i="1"/>
  <c r="AC159" i="1"/>
  <c r="AC160" i="1"/>
  <c r="AC108" i="1"/>
  <c r="AC109" i="1"/>
  <c r="AC125" i="1"/>
  <c r="AC126" i="1"/>
  <c r="AD15" i="1"/>
  <c r="AD16" i="1"/>
  <c r="AD159" i="1"/>
  <c r="AD160" i="1"/>
  <c r="AD108" i="1"/>
  <c r="AD109" i="1"/>
  <c r="AD125" i="1"/>
  <c r="AD126" i="1"/>
  <c r="AE15" i="1"/>
  <c r="AE16" i="1"/>
  <c r="AE159" i="1"/>
  <c r="AE160" i="1"/>
  <c r="AE108" i="1"/>
  <c r="AE109" i="1"/>
  <c r="AE125" i="1"/>
  <c r="AE126" i="1"/>
  <c r="AF15" i="1"/>
  <c r="AF16" i="1"/>
  <c r="AF159" i="1"/>
  <c r="AF160" i="1"/>
  <c r="AF108" i="1"/>
  <c r="AF109" i="1"/>
  <c r="AF125" i="1"/>
  <c r="AF126" i="1"/>
  <c r="AG15" i="1"/>
  <c r="AG16" i="1"/>
  <c r="AG159" i="1"/>
  <c r="AG160" i="1"/>
  <c r="AG108" i="1"/>
  <c r="AG125" i="1"/>
  <c r="AG126" i="1"/>
  <c r="AH15" i="1"/>
  <c r="AH16" i="1"/>
  <c r="AH159" i="1"/>
  <c r="AH160" i="1"/>
  <c r="AH108" i="1"/>
  <c r="AH109" i="1"/>
  <c r="AH125" i="1"/>
  <c r="AI15" i="1"/>
  <c r="AI16" i="1"/>
  <c r="AI159" i="1"/>
  <c r="AI160" i="1"/>
  <c r="AI108" i="1"/>
  <c r="AI109" i="1"/>
  <c r="AI125" i="1"/>
  <c r="AI126" i="1"/>
  <c r="AJ15" i="1"/>
  <c r="AJ16" i="1"/>
  <c r="AJ159" i="1"/>
  <c r="AJ160" i="1"/>
  <c r="AJ108" i="1"/>
  <c r="AJ125" i="1"/>
  <c r="AJ126" i="1"/>
  <c r="AK15" i="1"/>
  <c r="AK16" i="1"/>
  <c r="AK159" i="1"/>
  <c r="AK160" i="1"/>
  <c r="AK108" i="1"/>
  <c r="AK109" i="1"/>
  <c r="AK125" i="1"/>
  <c r="AK126" i="1"/>
  <c r="AL15" i="1"/>
  <c r="AL16" i="1"/>
  <c r="AL159" i="1"/>
  <c r="AL108" i="1"/>
  <c r="AL109" i="1"/>
  <c r="AL125" i="1"/>
  <c r="AL126" i="1"/>
  <c r="F1" i="1"/>
  <c r="G1" i="1"/>
  <c r="H1" i="1"/>
  <c r="I1" i="1"/>
  <c r="J1" i="1"/>
  <c r="K1" i="1"/>
  <c r="L1" i="1"/>
  <c r="M1" i="1"/>
  <c r="N1" i="1"/>
  <c r="O1" i="1"/>
  <c r="P1" i="1"/>
  <c r="Q1" i="1"/>
  <c r="R1" i="1"/>
  <c r="S1" i="1"/>
  <c r="T1" i="1"/>
  <c r="U1" i="1"/>
  <c r="V1" i="1"/>
  <c r="W1" i="1"/>
  <c r="X1" i="1"/>
  <c r="Y1" i="1"/>
  <c r="Z1" i="1"/>
  <c r="AA1" i="1"/>
  <c r="AB1" i="1"/>
  <c r="AC1" i="1"/>
  <c r="AD1" i="1"/>
  <c r="AE1" i="1"/>
  <c r="AF1" i="1"/>
  <c r="AG1" i="1"/>
  <c r="AH1" i="1"/>
  <c r="AI1" i="1"/>
  <c r="AJ1" i="1"/>
  <c r="AK1" i="1"/>
  <c r="AL1" i="1"/>
  <c r="AM1" i="1"/>
  <c r="AN1" i="1"/>
  <c r="AO1" i="1"/>
  <c r="AP1" i="1"/>
  <c r="AQ1" i="1"/>
  <c r="AR1" i="1"/>
  <c r="AS1" i="1"/>
  <c r="AT1" i="1"/>
  <c r="AU1" i="1"/>
  <c r="AV1" i="1"/>
  <c r="AW1" i="1"/>
  <c r="AX1" i="1"/>
  <c r="AY1" i="1"/>
  <c r="AZ1" i="1"/>
  <c r="BA1" i="1"/>
  <c r="BB1" i="1"/>
  <c r="A19" i="1"/>
  <c r="A20" i="1"/>
  <c r="A21" i="1"/>
  <c r="A22" i="1"/>
  <c r="A23" i="1"/>
  <c r="A24" i="1"/>
  <c r="A25" i="1"/>
  <c r="A26" i="1"/>
  <c r="A27" i="1"/>
  <c r="A28" i="1"/>
  <c r="A29" i="1"/>
  <c r="A30" i="1"/>
  <c r="A31" i="1"/>
  <c r="A32" i="1"/>
  <c r="A33" i="1"/>
  <c r="A34" i="1"/>
  <c r="A35" i="1"/>
  <c r="A36" i="1"/>
  <c r="A37" i="1"/>
  <c r="A38" i="1"/>
  <c r="A39" i="1"/>
  <c r="A40" i="1"/>
  <c r="A41" i="1"/>
  <c r="A45" i="1"/>
  <c r="A46" i="1"/>
  <c r="A47" i="1"/>
  <c r="A48" i="1"/>
  <c r="A49" i="1"/>
  <c r="A50" i="1"/>
  <c r="A51" i="1"/>
  <c r="A52" i="1"/>
  <c r="A53" i="1"/>
  <c r="A54" i="1"/>
  <c r="A55" i="1"/>
  <c r="A56" i="1"/>
  <c r="A57" i="1"/>
  <c r="A58" i="1"/>
  <c r="A59" i="1"/>
  <c r="A60" i="1"/>
  <c r="A61" i="1"/>
  <c r="AY160" i="1"/>
  <c r="AV160" i="1"/>
  <c r="AQ160" i="1"/>
  <c r="AY43" i="1"/>
  <c r="AY10" i="1"/>
  <c r="AY11" i="1"/>
  <c r="AU10" i="1"/>
  <c r="AU11" i="1"/>
  <c r="AQ10" i="1"/>
  <c r="AQ11" i="1"/>
  <c r="AM43" i="1"/>
  <c r="AM10" i="1"/>
  <c r="AM11" i="1"/>
  <c r="AI43" i="1"/>
  <c r="AI10" i="1"/>
  <c r="AI11" i="1"/>
  <c r="AE10" i="1"/>
  <c r="AE11" i="1"/>
  <c r="W43" i="1"/>
  <c r="W11" i="1"/>
  <c r="S10" i="1"/>
  <c r="S11" i="1"/>
  <c r="O10" i="1"/>
  <c r="O11" i="1"/>
  <c r="AX43" i="1"/>
  <c r="AL10" i="1"/>
  <c r="AL11" i="1"/>
  <c r="J43" i="1"/>
  <c r="AV10" i="1"/>
  <c r="AV11" i="1"/>
  <c r="N10" i="1"/>
  <c r="N11" i="1"/>
  <c r="V10" i="1"/>
  <c r="V11" i="1"/>
  <c r="AP10" i="1"/>
  <c r="AP11" i="1"/>
  <c r="O109" i="1"/>
  <c r="U109" i="1"/>
  <c r="BA160" i="1"/>
  <c r="U10" i="1"/>
  <c r="U11" i="1"/>
  <c r="AZ10" i="1"/>
  <c r="AZ11" i="1"/>
  <c r="AN10" i="1"/>
  <c r="AN11" i="1"/>
  <c r="M10" i="1"/>
  <c r="M11" i="1"/>
  <c r="AC10" i="1"/>
  <c r="AC11" i="1"/>
  <c r="AS10" i="1"/>
  <c r="AS11" i="1"/>
  <c r="H160" i="1"/>
  <c r="S109" i="1"/>
  <c r="I10" i="1"/>
  <c r="I11" i="1"/>
  <c r="P10" i="1"/>
  <c r="P11" i="1"/>
  <c r="T10" i="1"/>
  <c r="T11" i="1"/>
  <c r="Q10" i="1"/>
  <c r="AJ10" i="1"/>
  <c r="AJ11" i="1"/>
  <c r="AF43" i="1"/>
  <c r="AF10" i="1"/>
  <c r="AF11" i="1"/>
  <c r="F109" i="1"/>
  <c r="AP126" i="1"/>
  <c r="G86" i="1"/>
  <c r="L126" i="1"/>
  <c r="H183" i="1"/>
  <c r="AX126" i="1"/>
  <c r="AH126" i="1"/>
  <c r="AU183" i="1"/>
  <c r="AM160" i="1"/>
  <c r="AA43" i="1"/>
  <c r="AA10" i="1"/>
  <c r="AA11" i="1"/>
  <c r="AR10" i="1"/>
  <c r="AR11" i="1"/>
  <c r="L10" i="1"/>
  <c r="L11" i="1"/>
  <c r="D13" i="1"/>
  <c r="AU6" i="1"/>
  <c r="AU7" i="1"/>
  <c r="BA10" i="1"/>
  <c r="BA11" i="1"/>
  <c r="AZ16" i="1"/>
  <c r="I43" i="1"/>
  <c r="AW10" i="1"/>
  <c r="AW11" i="1"/>
  <c r="AV6" i="1"/>
  <c r="AV7" i="1"/>
  <c r="AG10" i="1"/>
  <c r="AG11" i="1"/>
  <c r="G10" i="1"/>
  <c r="G11" i="1"/>
  <c r="R6" i="1"/>
  <c r="R7" i="1"/>
  <c r="AY6" i="1"/>
  <c r="AY7" i="1"/>
  <c r="AD6" i="1"/>
  <c r="AD7" i="1"/>
  <c r="AD201" i="1"/>
  <c r="E43" i="1"/>
  <c r="AN6" i="1"/>
  <c r="AN7" i="1"/>
  <c r="AN14" i="1"/>
  <c r="U6" i="1"/>
  <c r="U7" i="1"/>
  <c r="AK10" i="1"/>
  <c r="AK11" i="1"/>
  <c r="T6" i="1"/>
  <c r="T7" i="1"/>
  <c r="AY14" i="1"/>
  <c r="AO10" i="1"/>
  <c r="AO11" i="1"/>
  <c r="BB10" i="1"/>
  <c r="BB11" i="1"/>
  <c r="BB14" i="1"/>
  <c r="AD43" i="1"/>
  <c r="F6" i="1"/>
  <c r="F7" i="1"/>
  <c r="AI6" i="1"/>
  <c r="AI7" i="1"/>
  <c r="AI201" i="1"/>
  <c r="AE6" i="1"/>
  <c r="AE7" i="1"/>
  <c r="H6" i="1"/>
  <c r="H7" i="1"/>
  <c r="H201" i="1"/>
  <c r="AZ6" i="1"/>
  <c r="AZ7" i="1"/>
  <c r="AZ14" i="1"/>
  <c r="AV14" i="1"/>
  <c r="AS6" i="1"/>
  <c r="AS7" i="1"/>
  <c r="V6" i="1"/>
  <c r="V7" i="1"/>
  <c r="V201" i="1"/>
  <c r="AC6" i="1"/>
  <c r="AC7" i="1"/>
  <c r="AB10" i="1"/>
  <c r="AB11" i="1"/>
  <c r="X10" i="1"/>
  <c r="X11" i="1"/>
  <c r="AH10" i="1"/>
  <c r="AH11" i="1"/>
  <c r="R43" i="1"/>
  <c r="K10" i="1"/>
  <c r="K11" i="1"/>
  <c r="K14" i="1"/>
  <c r="BB6" i="1"/>
  <c r="BB7" i="1"/>
  <c r="AM6" i="1"/>
  <c r="AM7" i="1"/>
  <c r="AM14" i="1"/>
  <c r="U201" i="1"/>
  <c r="U14" i="1"/>
  <c r="AJ109" i="1"/>
  <c r="AJ6" i="1"/>
  <c r="AJ7" i="1"/>
  <c r="F43" i="1"/>
  <c r="D42" i="1"/>
  <c r="D43" i="1"/>
  <c r="D85" i="1"/>
  <c r="M6" i="1"/>
  <c r="M7" i="1"/>
  <c r="M201" i="1"/>
  <c r="AK6" i="1"/>
  <c r="AK7" i="1"/>
  <c r="Z6" i="1"/>
  <c r="Z7" i="1"/>
  <c r="S6" i="1"/>
  <c r="S7" i="1"/>
  <c r="AX6" i="1"/>
  <c r="AX7" i="1"/>
  <c r="AX14" i="1"/>
  <c r="F10" i="1"/>
  <c r="F11" i="1"/>
  <c r="AL6" i="1"/>
  <c r="AL7" i="1"/>
  <c r="AL201" i="1"/>
  <c r="AL160" i="1"/>
  <c r="AG109" i="1"/>
  <c r="AG6" i="1"/>
  <c r="AG7" i="1"/>
  <c r="E109" i="1"/>
  <c r="H14" i="1"/>
  <c r="T201" i="1"/>
  <c r="T14" i="1"/>
  <c r="D182" i="1"/>
  <c r="Q183" i="1"/>
  <c r="Q6" i="1"/>
  <c r="Q7" i="1"/>
  <c r="Q201" i="1"/>
  <c r="AO6" i="1"/>
  <c r="AO7" i="1"/>
  <c r="AO14" i="1"/>
  <c r="AO183" i="1"/>
  <c r="AQ16" i="1"/>
  <c r="AQ6" i="1"/>
  <c r="AQ7" i="1"/>
  <c r="AQ14" i="1"/>
  <c r="AC201" i="1"/>
  <c r="AC14" i="1"/>
  <c r="AW16" i="1"/>
  <c r="AW6" i="1"/>
  <c r="AW7" i="1"/>
  <c r="AW14" i="1"/>
  <c r="AH6" i="1"/>
  <c r="AH7" i="1"/>
  <c r="AH201" i="1"/>
  <c r="K6" i="1"/>
  <c r="K7" i="1"/>
  <c r="R201" i="1"/>
  <c r="R14" i="1"/>
  <c r="W6" i="1"/>
  <c r="W7" i="1"/>
  <c r="I6" i="1"/>
  <c r="I7" i="1"/>
  <c r="I201" i="1"/>
  <c r="Y6" i="1"/>
  <c r="Y7" i="1"/>
  <c r="N6" i="1"/>
  <c r="N7" i="1"/>
  <c r="AS14" i="1"/>
  <c r="L6" i="1"/>
  <c r="L7" i="1"/>
  <c r="L14" i="1"/>
  <c r="AB6" i="1"/>
  <c r="AB7" i="1"/>
  <c r="X6" i="1"/>
  <c r="X7" i="1"/>
  <c r="X126" i="1"/>
  <c r="O6" i="1"/>
  <c r="O7" i="1"/>
  <c r="BA183" i="1"/>
  <c r="BA6" i="1"/>
  <c r="BA7" i="1"/>
  <c r="BA14" i="1"/>
  <c r="AR160" i="1"/>
  <c r="AR6" i="1"/>
  <c r="AR7" i="1"/>
  <c r="AR14" i="1"/>
  <c r="AT43" i="1"/>
  <c r="AT10" i="1"/>
  <c r="AT11" i="1"/>
  <c r="Z43" i="1"/>
  <c r="Z10" i="1"/>
  <c r="Z11" i="1"/>
  <c r="P6" i="1"/>
  <c r="P7" i="1"/>
  <c r="Y10" i="1"/>
  <c r="Y11" i="1"/>
  <c r="AU14" i="1"/>
  <c r="AP6" i="1"/>
  <c r="AP7" i="1"/>
  <c r="AP14" i="1"/>
  <c r="F201" i="1"/>
  <c r="F14" i="1"/>
  <c r="Y201" i="1"/>
  <c r="K201" i="1"/>
  <c r="Z201" i="1"/>
  <c r="L201" i="1"/>
  <c r="AG201" i="1"/>
  <c r="AG14" i="1"/>
  <c r="AD14" i="1"/>
  <c r="AM201" i="1"/>
  <c r="AK14" i="1"/>
  <c r="AK201" i="1"/>
  <c r="V14" i="1"/>
  <c r="Q11" i="1"/>
  <c r="Q14" i="1"/>
  <c r="J6" i="1"/>
  <c r="J7" i="1"/>
  <c r="D159" i="1"/>
  <c r="D125" i="1"/>
  <c r="AT6" i="1"/>
  <c r="AT7" i="1"/>
  <c r="D108" i="1"/>
  <c r="AA6" i="1"/>
  <c r="AA7" i="1"/>
  <c r="AF6" i="1"/>
  <c r="AF7" i="1"/>
  <c r="E126" i="1"/>
  <c r="G183" i="1"/>
  <c r="G6" i="1"/>
  <c r="AP16" i="1"/>
  <c r="AT14" i="1"/>
  <c r="AH14" i="1"/>
  <c r="AI14" i="1"/>
  <c r="AL14" i="1"/>
  <c r="Z14" i="1"/>
  <c r="AE14" i="1"/>
  <c r="AE201" i="1"/>
  <c r="Y14" i="1"/>
  <c r="AJ14" i="1"/>
  <c r="AJ201" i="1"/>
  <c r="M14" i="1"/>
  <c r="X201" i="1"/>
  <c r="X14" i="1"/>
  <c r="I14" i="1"/>
  <c r="D184" i="1"/>
  <c r="D183" i="1"/>
  <c r="S14" i="1"/>
  <c r="S201" i="1"/>
  <c r="D86" i="1"/>
  <c r="D87" i="1"/>
  <c r="P201" i="1"/>
  <c r="P14" i="1"/>
  <c r="AB14" i="1"/>
  <c r="AB201" i="1"/>
  <c r="N14" i="1"/>
  <c r="N201" i="1"/>
  <c r="W14" i="1"/>
  <c r="W201" i="1"/>
  <c r="O14" i="1"/>
  <c r="O201" i="1"/>
  <c r="AF201" i="1"/>
  <c r="AF14" i="1"/>
  <c r="D126" i="1"/>
  <c r="D127" i="1"/>
  <c r="G7" i="1"/>
  <c r="AA201" i="1"/>
  <c r="AA14" i="1"/>
  <c r="D160" i="1"/>
  <c r="D161" i="1"/>
  <c r="D110" i="1"/>
  <c r="D109" i="1"/>
  <c r="J14" i="1"/>
  <c r="J201" i="1"/>
  <c r="G14" i="1"/>
  <c r="G201" i="1"/>
  <c r="D10" i="1"/>
  <c r="D44" i="1"/>
  <c r="E6" i="1"/>
  <c r="E7" i="1"/>
  <c r="E14" i="1"/>
  <c r="E201" i="1"/>
  <c r="D15" i="1"/>
  <c r="A62" i="1"/>
  <c r="A63" i="1"/>
  <c r="A64" i="1"/>
  <c r="A65" i="1"/>
  <c r="A66" i="1"/>
  <c r="A67" i="1"/>
  <c r="A68" i="1"/>
  <c r="A69" i="1"/>
  <c r="A70" i="1"/>
  <c r="A71" i="1"/>
  <c r="A72" i="1"/>
  <c r="A73" i="1"/>
  <c r="A74" i="1"/>
  <c r="D12" i="1"/>
  <c r="D11" i="1"/>
  <c r="D6" i="1"/>
  <c r="D8" i="1"/>
  <c r="D16" i="1"/>
  <c r="D17" i="1"/>
  <c r="A79" i="1"/>
  <c r="A80" i="1"/>
  <c r="A81" i="1"/>
  <c r="A82" i="1"/>
  <c r="A83" i="1"/>
  <c r="A84" i="1"/>
  <c r="A88" i="1"/>
  <c r="A89" i="1"/>
  <c r="A90" i="1"/>
  <c r="A91" i="1"/>
  <c r="A92" i="1"/>
  <c r="A93" i="1"/>
  <c r="A94" i="1"/>
  <c r="A95" i="1"/>
  <c r="A96" i="1"/>
  <c r="A97" i="1"/>
  <c r="A98" i="1"/>
  <c r="A99" i="1"/>
  <c r="A100" i="1"/>
  <c r="A101" i="1"/>
  <c r="A102" i="1"/>
  <c r="A103" i="1"/>
  <c r="A104" i="1"/>
  <c r="A105" i="1"/>
  <c r="A106" i="1"/>
  <c r="A107" i="1"/>
  <c r="A111" i="1"/>
  <c r="A112" i="1"/>
  <c r="A113" i="1"/>
  <c r="A114" i="1"/>
  <c r="A115" i="1"/>
  <c r="A116" i="1"/>
  <c r="A117" i="1"/>
  <c r="A118" i="1"/>
  <c r="A119" i="1"/>
  <c r="A120" i="1"/>
  <c r="A121" i="1"/>
  <c r="A122" i="1"/>
  <c r="A123" i="1"/>
  <c r="A124"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62" i="1"/>
  <c r="A163" i="1"/>
  <c r="A164" i="1"/>
  <c r="A165" i="1"/>
  <c r="A166" i="1"/>
  <c r="A167" i="1"/>
  <c r="A168" i="1"/>
  <c r="A169" i="1"/>
  <c r="A170" i="1"/>
  <c r="A171" i="1"/>
  <c r="A172" i="1"/>
  <c r="A173" i="1"/>
  <c r="A174" i="1"/>
  <c r="A175" i="1"/>
  <c r="A176" i="1"/>
  <c r="A177" i="1"/>
  <c r="A178" i="1"/>
  <c r="A179" i="1"/>
  <c r="A180" i="1"/>
  <c r="A181" i="1"/>
  <c r="A75" i="1"/>
  <c r="A76" i="1"/>
  <c r="D7" i="1"/>
  <c r="D14" i="1"/>
</calcChain>
</file>

<file path=xl/comments1.xml><?xml version="1.0" encoding="utf-8"?>
<comments xmlns="http://schemas.openxmlformats.org/spreadsheetml/2006/main">
  <authors>
    <author>Ярослав</author>
  </authors>
  <commentList>
    <comment ref="A1" authorId="0" shapeId="0">
      <text>
        <r>
          <rPr>
            <b/>
            <sz val="9"/>
            <color indexed="81"/>
            <rFont val="Tahoma"/>
            <family val="2"/>
            <charset val="204"/>
          </rPr>
          <t>Повна назва кафедри</t>
        </r>
      </text>
    </comment>
    <comment ref="D1" authorId="0" shapeId="0">
      <text>
        <r>
          <rPr>
            <b/>
            <sz val="9"/>
            <color indexed="81"/>
            <rFont val="Tahoma"/>
            <family val="2"/>
            <charset val="204"/>
          </rPr>
          <t xml:space="preserve">Загальна кількість викладачів </t>
        </r>
        <r>
          <rPr>
            <sz val="9"/>
            <color indexed="81"/>
            <rFont val="Tahoma"/>
            <family val="2"/>
            <charset val="204"/>
          </rPr>
          <t>(штатні НПП + внутрішні сумісники + зовнішні сумісники)</t>
        </r>
      </text>
    </comment>
    <comment ref="A2" authorId="0" shapeId="0">
      <text>
        <r>
          <rPr>
            <b/>
            <sz val="9"/>
            <color indexed="81"/>
            <rFont val="Tahoma"/>
            <family val="2"/>
            <charset val="204"/>
          </rPr>
          <t>Порядковий номер кафедри серед кафедр ННІ/факультету</t>
        </r>
      </text>
    </comment>
    <comment ref="B2" authorId="0" shapeId="0">
      <text>
        <r>
          <rPr>
            <b/>
            <sz val="9"/>
            <color indexed="81"/>
            <rFont val="Tahoma"/>
            <family val="2"/>
            <charset val="204"/>
          </rPr>
          <t>Абревіатура назви кафедри</t>
        </r>
      </text>
    </comment>
    <comment ref="D2" authorId="0" shapeId="0">
      <text>
        <r>
          <rPr>
            <b/>
            <sz val="9"/>
            <color indexed="81"/>
            <rFont val="Tahoma"/>
            <family val="2"/>
            <charset val="204"/>
          </rPr>
          <t xml:space="preserve">Кількість зовнішніх сумісників на кафедрі </t>
        </r>
        <r>
          <rPr>
            <sz val="9"/>
            <color indexed="81"/>
            <rFont val="Tahoma"/>
            <family val="2"/>
            <charset val="204"/>
          </rPr>
          <t>(трудова книжка в іншій установі)</t>
        </r>
      </text>
    </comment>
    <comment ref="E2" authorId="0" shapeId="0">
      <text>
        <r>
          <rPr>
            <b/>
            <sz val="9"/>
            <color indexed="81"/>
            <rFont val="Tahoma"/>
            <family val="2"/>
            <charset val="204"/>
          </rPr>
          <t>Шифр посади НПП:
1 - завідувач кафедри;
2 - професор;
3 - доцент;
4 - старший викладач;
5 - асистент</t>
        </r>
      </text>
    </comment>
    <comment ref="E3" authorId="0" shapeId="0">
      <text>
        <r>
          <rPr>
            <b/>
            <sz val="9"/>
            <color indexed="81"/>
            <rFont val="Tahoma"/>
            <family val="2"/>
            <charset val="204"/>
          </rPr>
          <t>ПІП, у першому стовпчику заповнювати інформацію щодо завідувача кафедри</t>
        </r>
        <r>
          <rPr>
            <sz val="9"/>
            <color indexed="81"/>
            <rFont val="Tahoma"/>
            <family val="2"/>
            <charset val="204"/>
          </rPr>
          <t xml:space="preserve">
</t>
        </r>
      </text>
    </comment>
    <comment ref="E4" authorId="0" shapeId="0">
      <text>
        <r>
          <rPr>
            <b/>
            <sz val="9"/>
            <color indexed="81"/>
            <rFont val="Tahoma"/>
            <family val="2"/>
            <charset val="204"/>
          </rPr>
          <t xml:space="preserve">1 - штатний НПП або внутрішній сумісник </t>
        </r>
        <r>
          <rPr>
            <sz val="9"/>
            <color indexed="81"/>
            <rFont val="Tahoma"/>
            <family val="2"/>
            <charset val="204"/>
          </rPr>
          <t>(75, 50, 25)</t>
        </r>
        <r>
          <rPr>
            <b/>
            <sz val="9"/>
            <color indexed="81"/>
            <rFont val="Tahoma"/>
            <family val="2"/>
            <charset val="204"/>
          </rPr>
          <t xml:space="preserve">
0 - зовнішній сумісник </t>
        </r>
        <r>
          <rPr>
            <sz val="9"/>
            <color indexed="81"/>
            <rFont val="Tahoma"/>
            <family val="2"/>
            <charset val="204"/>
          </rPr>
          <t>(25, 50)</t>
        </r>
      </text>
    </comment>
    <comment ref="D5" authorId="0" shapeId="0">
      <text>
        <r>
          <rPr>
            <b/>
            <sz val="9"/>
            <color indexed="81"/>
            <rFont val="Tahoma"/>
            <family val="2"/>
            <charset val="204"/>
          </rPr>
          <t xml:space="preserve">Код кафедри </t>
        </r>
      </text>
    </comment>
    <comment ref="E5" authorId="0" shapeId="0">
      <text>
        <r>
          <rPr>
            <b/>
            <sz val="9"/>
            <color indexed="81"/>
            <rFont val="Tahoma"/>
            <family val="2"/>
            <charset val="204"/>
          </rPr>
          <t>Доля посадового окладу, на яку працює НПП, %</t>
        </r>
      </text>
    </comment>
  </commentList>
</comments>
</file>

<file path=xl/sharedStrings.xml><?xml version="1.0" encoding="utf-8"?>
<sst xmlns="http://schemas.openxmlformats.org/spreadsheetml/2006/main" count="354" uniqueCount="334">
  <si>
    <t xml:space="preserve">Навчання наставників академічних груп на науково-методичному семінарі з теорії і практики виховання студентів із підготовкою випускної кваліфікаційної роботи (згідно з наказом ректора)  </t>
  </si>
  <si>
    <t>Виступи на радіо або телебаченні (за дорученням ректорату)</t>
  </si>
  <si>
    <t>Наукове консультування докторантів (до 3 років)</t>
  </si>
  <si>
    <t>Опублікування тез доповідей</t>
  </si>
  <si>
    <t>Щорічне оновлення навчально-методичного комплексу з дисципліни, що викладається не перший рік</t>
  </si>
  <si>
    <t>Читання лекцій</t>
  </si>
  <si>
    <t>Проведення лабораторних занять</t>
  </si>
  <si>
    <t xml:space="preserve"> </t>
  </si>
  <si>
    <t xml:space="preserve">Проведення письмового заліку </t>
  </si>
  <si>
    <t>по зовнішніх сумісниках</t>
  </si>
  <si>
    <t>по штатних і внутрішніх сумісниках</t>
  </si>
  <si>
    <t>Керівництво здобувачами (до 5 років)</t>
  </si>
  <si>
    <t>Проведення практичних і семінарських занять</t>
  </si>
  <si>
    <t xml:space="preserve">Проведення співбесіди зі вступниками </t>
  </si>
  <si>
    <t>Всього по кафедрі</t>
  </si>
  <si>
    <t>по кафедрі</t>
  </si>
  <si>
    <t>по штатних викладачах</t>
  </si>
  <si>
    <t>Завідувач кафедри</t>
  </si>
  <si>
    <t xml:space="preserve"> - клітинки НИЗЬКОГО загального коефіцієнту</t>
  </si>
  <si>
    <t xml:space="preserve"> - клітинки НОРМАЛЬНОГО загального коефіцієнту</t>
  </si>
  <si>
    <t>Керівництво навчальною практикою</t>
  </si>
  <si>
    <t>Керівництво індивідуальною виробничою практикою</t>
  </si>
  <si>
    <t>За 1 доповідь на всіх авторів 10 год.</t>
  </si>
  <si>
    <t>2 год. за 1 захід на 1 учасника</t>
  </si>
  <si>
    <t>8 год. на 1 день перебування делегації на всіх виконавців</t>
  </si>
  <si>
    <t xml:space="preserve">Впровадження розробок у виробництво з опублікуванням матеріалів завершених наукових розробок у бюлетенях, збірниках </t>
  </si>
  <si>
    <t>0,5 год. за 1 роботу</t>
  </si>
  <si>
    <t>Рецензування монографій</t>
  </si>
  <si>
    <t>Разом I</t>
  </si>
  <si>
    <t>Разом II</t>
  </si>
  <si>
    <t>30 год. за 1 ум.др.арк.</t>
  </si>
  <si>
    <t xml:space="preserve">Будьте уважні при роботі з даною електронною формою! Дозволяється змінювати і очищати тільки незафарбовані клітинки. У випадку, якщо зліва від цього напису колір зміниться на червоний - перевірте дані, які були введені у стрічках 2, 3, 4 та 5  </t>
  </si>
  <si>
    <t>Коефіцієнт навантаження
 (розділ 6)</t>
  </si>
  <si>
    <t>Коефіцієнт навантаження
 (розділ 7)</t>
  </si>
  <si>
    <t>Коефіцієнт навантаження 
(розділ 4)</t>
  </si>
  <si>
    <t>Коефіцієнт навантаження 
(розділ 3)</t>
  </si>
  <si>
    <t>Коефіцієнт навантаження
 (розділ 1)</t>
  </si>
  <si>
    <t>50 год. за рік на всіх виконавців</t>
  </si>
  <si>
    <t>Рецензування авторефератів (за наявності копії відгуку), наукових звітів, ДСТУ, СОУ</t>
  </si>
  <si>
    <t xml:space="preserve">Підготовка та видання нормативних документів (ДСТУ, ТУ та ін.) </t>
  </si>
  <si>
    <t xml:space="preserve">Складання НПП мовного тесту TOEFL, IELTC, DSH, TestDaF та ін., з високим (понад 80%) результатом </t>
  </si>
  <si>
    <t>100 год.  у рік складання за наявності підтверджуючого сертифіката</t>
  </si>
  <si>
    <t>Переклад навчальних та наукових видань на іноземну мову (за письмовим дорученням ректорату та після видання)</t>
  </si>
  <si>
    <t>Робота із сертифікації електронних навчальних курсів (за наявності наказу ректора та протоколів засідань комісії)</t>
  </si>
  <si>
    <t>Виконання обов’язків  вихователя у гуртожитку (за наказом ректора):
 – сприяння у організації культурно-масових заходів у гуртожитку 
- сприяння у організації спортивно -масових заходів у гуртожитку 
- організація зустрічей щодо пропаганди здорового способу життя
- організація зустрічей щодо профілактики девіантної поведінки мешканців гуртожитку
- організаційна робота (участь у нарадах органів студентського самоврядування гуртожитку)
- участь у перевірках дотримання правил внутрішнього розпорядку у гуртожитку</t>
  </si>
  <si>
    <t xml:space="preserve">Проведення виховної роботи наставників із студентами іноземних країн за умов відсутності порушень </t>
  </si>
  <si>
    <t xml:space="preserve">Робота відповідального за виховну роботу зі студентами, які перебувають на навчальній практиці або роботах у навчально-дослідних господарствах НУБіП України (для НПП, які цілодобово перебувають на практиці зі студентами згідно з наказом ректора)
</t>
  </si>
  <si>
    <t xml:space="preserve">Організація і проведення екскурсій, відвідування вистав, концертів та інших культурно-просвітницьких заходів та спортивних змагань  (для НПП, які не є наставниками академічних груп) </t>
  </si>
  <si>
    <t>Одержання вченого звання:
- доцент
- професор</t>
  </si>
  <si>
    <t xml:space="preserve">
200 год.
400 год.</t>
  </si>
  <si>
    <t>Загальний коефіцієнт рейтингу НПП</t>
  </si>
  <si>
    <t>Коефіцієнт рейтингу</t>
  </si>
  <si>
    <t>Коефіцієнт рейтингу, що ґрунтується на критеріях дослідницького університету</t>
  </si>
  <si>
    <t xml:space="preserve"> - клітинки ПІДВИЩЕНОГО загального коефіцієнту</t>
  </si>
  <si>
    <t>Керівництво стажуванням науково-педагогічних працівників і керівників спеціалістів, фахівців АПК на кафедрах університету (за наказом ректора)</t>
  </si>
  <si>
    <t>3 год. на навчальний рік для НМК українською мовою
5 год. на навчальний рік для НМК англійською мовою</t>
  </si>
  <si>
    <t>Рецензування підручників (навчальних посібників) (за наявності рецензії та після видання підручника або навчального посібника)
Проведення експертизи навчальної, наукової  літератури, що подається для отримання рекомендації до друку, членами експертних комісій, склад яких затверджено наказом ректора університету</t>
  </si>
  <si>
    <t>2 год. за 1 засідання, але не більше 20 год. на рік – кожному члену комісії
2 год. за висновок, але не більше 20 год. на рік – експерту</t>
  </si>
  <si>
    <t>Участь у роботі науково-методичних семінарів, які організовуються під егідою Міністерства освіти та науки України (за наказом ректора)</t>
  </si>
  <si>
    <t>Назва кафедри (без слова "кафедра")</t>
  </si>
  <si>
    <t>Коефіцієнт навантаження
 (розділ 2)</t>
  </si>
  <si>
    <t>Отримання Державної премії України в галузі науки і техніки або Державної премії імені Т. Шевченка</t>
  </si>
  <si>
    <t>Підготовка документів на отримання Державної премії України в галузі науки і техніки або Державної премії імені Т. Шевченка</t>
  </si>
  <si>
    <t>Створення наукового видання, що входить до переліку фахових видань, затвердженого Департаментом атестації кадрів МОН України</t>
  </si>
  <si>
    <t>Підготовка та подача проекту НДР для фінансування з державного бюджету</t>
  </si>
  <si>
    <t>НДР за ініціативною тематикою: 
науковий керівник, відповідальний виконавець та виконавці окремих розділів за умови державної реєстрації та наявності звітів, затверджених на науково-технічних радах НДІ</t>
  </si>
  <si>
    <t xml:space="preserve">Рецензування дисертацій у разі розгляду на кафедрі </t>
  </si>
  <si>
    <t>15 год. за 1 докторську дисертацію на рецензента за умови наявності рецензії
10 год. за 1 кандидатську дисертацію на рецензента за умови наявності рецензії</t>
  </si>
  <si>
    <t xml:space="preserve">20 год. за 1 докторську дисертацію на рецензента за умови наявності рецензії                   
10 год. за 1 кандидатську дисертацію на рецензента за умови наявності рецензії
</t>
  </si>
  <si>
    <t>Керівництво студентським науковим гуртком за наказом ректора (за наявності WEB-сторінки гуртка, де постійно висвітлюється інформація про діяльність гуртка, структуру, план роботи та розміщено річний звіт про роботу гуртка з фото- та відео-додатками). Зазначити посилання на WEB-сторінку гуртка.</t>
  </si>
  <si>
    <t>Членство в експертних радах МОН та інших профільних Міністерств України і Національних Академій Наук (за наявності документів про членство)</t>
  </si>
  <si>
    <t>30 год. за 1 випуск</t>
  </si>
  <si>
    <t>Міжнародні виставки досягнень науково-технічного прогресу та освіти (за поданням відділу НТІ НДЧ):
- за отримання медалі;
- за наявності диплома переможця або призера, учасника;
- за участь у підготовці та представленні експозиції НУБіП України</t>
  </si>
  <si>
    <t>Одержання звання державних академій наук України:
- академік;
- член-кореспондент</t>
  </si>
  <si>
    <t xml:space="preserve">Участь у робочих комісіях на базі НДГ НУБіП України </t>
  </si>
  <si>
    <t>Представництво в міжнародних організаціях (за наявності письмового підтвердження та за поданням відділу міжнародних зв'язків), які визнані офіційними установами на Європейському та всесвітньому рівнях</t>
  </si>
  <si>
    <t xml:space="preserve">50 год. у разі забезпеченні участі не менш як 5 магістрів університету щорічно  </t>
  </si>
  <si>
    <t>6 год. на день, але не більше 40 год. на рік</t>
  </si>
  <si>
    <t xml:space="preserve">Підготовка та подання заявки на отримання фінансування: 
- за програмою ЄС ГОРИЗОНТ 2020 (за умови підтвердження прийняття заявки грантодавцем);
- від інших міжнародних організацій (за умови письмового підтвердження прийняття заявки грантодавцем)
Отримання грантів за міжнародними програмами (за поданням відділу міжнародних зв'язків)
</t>
  </si>
  <si>
    <t>100 год. на усіх виконавців (координаторів) у рік підписання угоди</t>
  </si>
  <si>
    <t>Коефіцієнт навантаження 
(розділ 5)</t>
  </si>
  <si>
    <t>Робота відповідального від ННІ/ факультету за організацію проведення та оцінювання відкритих лекцій членами робочої групи і студентами (за умови затвердження наказом ректора)</t>
  </si>
  <si>
    <t>Систематичне використання студентами та НПП сертифікованого електронного навчального курсу на базі платформи дистанційного навчання Moodle у навчальному процесі (за поданням декана факультету інформаційних технологій)</t>
  </si>
  <si>
    <t>Складання вперше завдань для проведення тестового контролю знань із змістового модуля навчальної дисципліни до закінчення навчального року
Щорічне оновлення завдань для проведення тестового контролю знань із змістового модуля навчальної дисципліни</t>
  </si>
  <si>
    <t>Складання вперше білетів для проведення підсумкового контролю знань з навчальної дисципліни за кредитно-трансферною системою
Щорічне оновлення білетів для проведення підсумкового контролю знань з навчальної дисципліни за кредитно-трансферною системою</t>
  </si>
  <si>
    <t>Підготовка до лекційного заняття</t>
  </si>
  <si>
    <t>1,5 год. за 1 годину лекції, яка викладається перший рік
2,5 год. за 1 годину лекції, яка викладається перший рік іноземною мовою
0,75 год. за 1 годину лекції, яка читається не перший рік</t>
  </si>
  <si>
    <t>Підготовка до практичного, семінарського, лабораторного та індивідуального заняття</t>
  </si>
  <si>
    <t>Підготовка до видання проспекту, каталогу, буклету "НУБіП України" (укр. мова) за дорученням ректорату
Підготовка до видання проспекту, каталогу, буклету "НУБіП України" за дорученням ректорату (іноземною мовою)</t>
  </si>
  <si>
    <t>Підготовка до видання буклету "ННІ…, НДІ…, факультет…, кафедра"</t>
  </si>
  <si>
    <t>5 год. за одне видання на всіх авторів</t>
  </si>
  <si>
    <t>3 год. за один семінар (за умов інформування про результати участі)</t>
  </si>
  <si>
    <t xml:space="preserve">За фактичними затратами часу, але не більше 100 год. на навчальний рік (години від 0 і до максимально можливого показника нараховуються за наявності плану роботи та звіту про її виконання, викладених у журналі наставника, який затверджений деканом факультету і директором ННЦ виховної роботи та соціального розвитку) </t>
  </si>
  <si>
    <t>10 год. за 1 студента
50 год. за колектив.</t>
  </si>
  <si>
    <t>Створення наукового об’єкта, що становить національне надбання</t>
  </si>
  <si>
    <t>Виставки досягнень науково-технічного прогресу та освіти (за поданням відділу НТІ НДЧ):
- всеукраїнські, національні, регіональні (за наявності диплома переможця, призера або учасника)
- за участь у підготовці та представленні експозиції НУБіП України</t>
  </si>
  <si>
    <t xml:space="preserve"> 5. Навчально–методична робота (11% на рік)</t>
  </si>
  <si>
    <t>6. Виховна та організаційна робота  (9% на рік)</t>
  </si>
  <si>
    <t xml:space="preserve"> 7. Інші види робіт (не більше 50% на рік)</t>
  </si>
  <si>
    <t>4. Навчально-науково-інноваційна діяльность, розвиток ВП НДГ НУБіП України та міжнародна діяльність  (9% на рік)</t>
  </si>
  <si>
    <t>3. Наукова робота  (план 13% на рік)</t>
  </si>
  <si>
    <t xml:space="preserve"> 1. Навчальна робота  (план 38% на рік)</t>
  </si>
  <si>
    <t>00.00</t>
  </si>
  <si>
    <t>Керівництво, консультування, рецензування та проведення захисту випускних бакалаврських проектів (робіт) - ОС "Бакалавр"</t>
  </si>
  <si>
    <t>Керівництво, консультування, рецензування та проведення захисту магістерських робіт  (дисертацій) - ОС "Магістр"</t>
  </si>
  <si>
    <t>Рецензування випускних робіт слухачів ННІ післядипломної освіти</t>
  </si>
  <si>
    <t>2. Робота науково-педагогічних працівників, що ґрунтується на критеріях національного та дослідницького університету (план 20% на рік)</t>
  </si>
  <si>
    <t xml:space="preserve">
300 год.
150 год.
150 год.
75 год.</t>
  </si>
  <si>
    <t>Підготовка всеукраїнських, регіональних науково-практичних конференцій з проблем вищої освіти і науки, проблем відповідних галузей та інших напрямів, які проведено на базі НУБіП України у звітному році (у т.ч. on-line) (за наказом ректора та за умови підтвердження статусу конференції)
Підготовка всеукраїнських, регіональних науково-практичних семінарів з проблем відповідних галузей та інших напрямів, які проведено на базі НУБіП України у звітному році (у т.ч. on-line) (за наказом ректора)</t>
  </si>
  <si>
    <t>Підготовка студентів для участі у грантових програмах на отримання стипендій на навчання та стажування у закордонних вузах-партнерах</t>
  </si>
  <si>
    <t>Підготовка студентів-учасників міжнародних наукових студентських олімпіад та конференцій (за наказом ректора):
- за умов безпосередньої участі студента у заході з виїздом за кордон;
- за умов безпосередньої участі студента у заході з виїздом за кордон в країни СНД;
- дистанційних</t>
  </si>
  <si>
    <t>Підготовка та проведення заходів, щодо залучення іноземних громадян до освітніх програм НУБіП (за наявності наказу про зарахування студента та подання міжнародного відділу)
Міжнародна акредитація освітніх програм університету</t>
  </si>
  <si>
    <t xml:space="preserve"> НДР за державною тематикою: 
 – науковий керівник, відповідальний виконавець, виконавці окремих розділів (за розподілом керівника НДР)</t>
  </si>
  <si>
    <t xml:space="preserve">10 год. на всіх виконавців за кожні 10 000 грн.
</t>
  </si>
  <si>
    <t>200 год. за 1 проект на всіх виконавців за умов проходження 1-го етапу конкурсного відбору</t>
  </si>
  <si>
    <t>Рецензування дисертацій у разі розгляду на науково-технічній/ науковій раді НДІ/факультету</t>
  </si>
  <si>
    <t>На всіх авторів за нагороду (незалежно від кількості експонатів):
200 год.
10 год.
5 год. на одну особу</t>
  </si>
  <si>
    <t xml:space="preserve">
5 год. на всіх авторів (незалежно від кількості експонатів)
1 год. на одну особу (незалежно від
кількості експонатів)</t>
  </si>
  <si>
    <t xml:space="preserve">
500 год.
250 год.</t>
  </si>
  <si>
    <t>Науковий та технічний супровід:
- інформаційно-аналітичної системи електронного дорадництва в Україні;
- виробничих процесів у ВП НУБіП України</t>
  </si>
  <si>
    <t xml:space="preserve">Підготовка та видання науково-методичних і науково-виробничих рекомендацій, методик, настанов та інструкцій, які затверджені науково-технічною радою міністерств, відомств та інших установ для впровадження (у рік впровадження, за умови наявності двох рецензій, витягу із засідання вченої ради факультету або ННІ та вченої ради Університету з рекомендацією до опублікування) </t>
  </si>
  <si>
    <t xml:space="preserve">
300 год. за  1 заявку на усіх авторів проекту за поданням керівника проекту
50 год. за  1 заявку на усіх авторів проекту за поданням керівника проекту
60 год. за одержані 10 000 грн. на всіх виконавців за наявності підтверджуючих документів</t>
  </si>
  <si>
    <t xml:space="preserve">Визначається на всіх активних викладачів за семестр за наявності:
- прикріпленої актуальної робочої програми (скан в PDF) до анотації курсу;
- правильного електронного журналу оцінок з коректними підсумковими балами.
Години нараховуються наступним чином:
 -  за наявності оформленого та коректно заповненого журналу оцінок (виставлення оцінок за всі види робіт) – 5 год.
-  за наявності ведення викладачами форумів новин, питань-відповідей та ін. - 5 год.
- за наявності результатів тестування студентів – 10 год.
-  за наявності оцінювання викладачем самостійних, лабораторних (практичних, семінарських) робіт (відповідно до робочої програми), які проводяться 
поза  сайтом  –  0,02  год. на 1 роботу на кожного активного студента.  
-  за наявності перевірки викладачем самостійних, лабораторних (практичних, семінарських) робіт 
(відповідно до робочої програми), надісланих студентом у систему  – 0,25 год.  на 1 роботу на кожного активного студента.  </t>
  </si>
  <si>
    <t xml:space="preserve">Відповідальним від ННІ/факультету за розміщення в репозиторії повнотекстових магістерських робіт та інших видань і публікацій (за наказом ректора) </t>
  </si>
  <si>
    <t>Оновлення інформації на сайтах НУБіП за критеріями науково-методичного центру аграрної освіти Міністерства аграрної політики та продовольства України (за поданням керівника Прес-служби згідно з наказом ректора)</t>
  </si>
  <si>
    <t>0,20 год. на 1 годину занять</t>
  </si>
  <si>
    <t>150  год. на навчальний рік  
За умови: 
- реєстрації на порталі всіх студентів ННІ/факультету;  
-  систематичного оновлення блоку новин;
 - наявності інформації про організацію навчального процесу (навчальний план, графік, розклад)</t>
  </si>
  <si>
    <t>Розробка вперше електронного навчального курсу із загальноосвітніх предметів для підготовки до ЗНО
Щорічне оновлення елементів електронних навчальних курсів із загальноосвітніх предметів для підготовки до ЗНО</t>
  </si>
  <si>
    <t>90 год. на всіх авторів за один курс
60 год. на всіх авторів за один курс</t>
  </si>
  <si>
    <t>Робота відповідального за впровадження ІКТ на підготовчому відділенні</t>
  </si>
  <si>
    <t>125 год. на навчальний рік
За умови:
- реєстрації слухачів курсів на порталі;
- наявності інформації про організацію навчального процесу (інформація про викладачів, план-графік, розклад);
- систематичного оновлення інформації.</t>
  </si>
  <si>
    <t>За поданням оргкомітету НУБіП України з проведення студентських олімпіад відповідно до наказу ректора:
20 год. за комплект завдань із 30 варіантів на всіх авторів (членів журі)
0,5 год. за одну роботу на двох перевіряючих (членів журі)</t>
  </si>
  <si>
    <t>Петров П.П.</t>
  </si>
  <si>
    <t xml:space="preserve">Проведення усних випускних  іспитів довузівської підготовки та вступних іспитів до вищих навчальних закладів </t>
  </si>
  <si>
    <t xml:space="preserve">1 год за 1 академічну годину </t>
  </si>
  <si>
    <t xml:space="preserve">1 год на академічну групу за 1 академічну годину </t>
  </si>
  <si>
    <t xml:space="preserve">1 год на половину академічної групи за 1 академічну годину </t>
  </si>
  <si>
    <t xml:space="preserve">
0,25 год на одну роботу (роботу перевіряє один науково-педагогічний працівник) за умови наявності у навчальному плані;
0,5 год на одну роботу (роботу перевіряє один науково-педагогічний працівник), за умови наявності у навчальному плані;
1 год за курсову роботу з загальноосвітніх навчальних дисциплін
1 год за курсову роботу з фахових навчальних дисциплін
2 год за курсовий проект із загальноінженерної навчальної дисципліни
3 год за курсовий проект з фахової навчальної дисципліни</t>
  </si>
  <si>
    <t>2 год на академічну групу та 0,2 год на перевірку однієї роботи (кількість НПП, які проводять залік, - не менше, ніж два. Розподіл навантаження між ними - 50:50%)</t>
  </si>
  <si>
    <t>Проведення семестрових іспитів у письмовій   формі</t>
  </si>
  <si>
    <t>2 год на академічну групу (диктант - 1 год) та 0,5 год на перевірку однієї роботи (кількість НПП, які проводять іспит, - не менше,  ніж два. Розподіл навантаження між ними: 80% - лектору, 20% - другому НПП)</t>
  </si>
  <si>
    <t>Проведення державних іспитів</t>
  </si>
  <si>
    <t>0,5 год за одного студента голові та кожному членові ЕК (але не більше 6 год на день). Кількість членів ЕК - не більше, ніж чотири особи</t>
  </si>
  <si>
    <t>Під час відправлення студентів на практику - 4 год на потік (2 год інструктаж та 2 год на видачу завдань);
під час захисту звітів з практики - 2 год на академічну групу та 0,2 год  на перевірку одного звіту</t>
  </si>
  <si>
    <t xml:space="preserve">Рецензування рефератів під час вступу до аспірантури та складанні кандидатських іспитів </t>
  </si>
  <si>
    <t>3 год за один реферат</t>
  </si>
  <si>
    <t>Проведення вступних іспитів до аспірантури та кандидатських іспитів</t>
  </si>
  <si>
    <t>0,5 год кожному екзаменатору на одного вступника, (кількість членів комісії - не більше, ніж три особи), аспіранта (здобувача) (кількість членів комісії - не більше, ніж чотири особи)</t>
  </si>
  <si>
    <t>50 год щороку на аспіранта за умови виконання аспірантом індивідуального плану аспіранта</t>
  </si>
  <si>
    <t>50 год щороку на докторанта за умови виконання докторантом індивідуального плану докторанта</t>
  </si>
  <si>
    <t>25 год щороку на здобувача за умови виконання здобувачем індивідуального плану здобувача</t>
  </si>
  <si>
    <t>Відпрацювання зі студентами практичних, семінарських та лабораторних занять.</t>
  </si>
  <si>
    <t>Проведення випускних іспитів слухачів ННІ післядипломної освіти</t>
  </si>
  <si>
    <t>Одержання патенту (власник НУБіП України) на:
- винахід;
- корисну модель;
- промисловий зразок;
Додатково за умови підписання
1 ліцензійної угоди на суму:
1000 – 5000 грн
5000 – 10,000 грн
10,000 – 20,000 грн
20,000 – 50,000 грн
50,000 і більше</t>
  </si>
  <si>
    <t>500 год за 1 премію кожному з авторів</t>
  </si>
  <si>
    <t>100 год за 1 премію на всіх авторів</t>
  </si>
  <si>
    <t>Отримання вченими (за вийнятком відомчих відзнак, нагород інших галузевих академій наук та громадських організацій):
- премій та грантів Президента України, премій Верховної Ради України та Кабінету Міністрів України (у т.ч. за розроблення і впровадження інформаційних технологій), 
- стипендій Президента України, Верховної ради України, Кабінету Міністрів України</t>
  </si>
  <si>
    <t xml:space="preserve">
500 год на всіх авторів
250 год на всіх авторів</t>
  </si>
  <si>
    <t>50 год за 1 премію на всіх авторів</t>
  </si>
  <si>
    <t>400 год на всіх виконавців у рік створення</t>
  </si>
  <si>
    <t>50 год за 1 тиждень перебування (до 3 місяців перебування)</t>
  </si>
  <si>
    <t>60 год за 1 студента за умови отримання гранту та наявності наказу про направлення на навчання
(стажування)</t>
  </si>
  <si>
    <t>За 1 студента:
50 год.
30 год
15 год</t>
  </si>
  <si>
    <t>Підготовка студентів учасників ІІ етапу Всеукраїнської студентської олімпіади (за поданням декана і завідувача кафедри)</t>
  </si>
  <si>
    <t>20 год за 1 студента</t>
  </si>
  <si>
    <t>Підготовка переможців ІІ етапу Всеукраїнської студентської олімпіади (згідно з наказом МОН України):
- за І місце
- за ІІ місце
- за ІІІ місце</t>
  </si>
  <si>
    <t xml:space="preserve">
200 год
150 год
100 год</t>
  </si>
  <si>
    <t xml:space="preserve">
Підготовка та видання підручника за рішенням вченої ради Університету (у т.ч. електронних) (які включені до плану видання)
Підготовка та видання підручника іноземною мовою за рішенням вченої ради Університету (які включені до плану видання)</t>
  </si>
  <si>
    <t>300 год за ліцензування/ акредитацію на всіх виконавців</t>
  </si>
  <si>
    <t>3000 год на всіх виконавців у рік створення</t>
  </si>
  <si>
    <t>Відкриття спеціальності у НУБіП України, за якою можна здійснювати підготовку докторів філософії</t>
  </si>
  <si>
    <t>Відкриття (перереєстрація) спеціалізованої вченої ради у НУБіП України
Участь у роботі спеціалізованої вченої ради НУБіП України (за одного здобувача за умов участі у засіданні):
- голова спеціалізованої вченої ради;
- член спеціалізованої вченої ради;
- вчений секретар спеціалізованої вченої ради;
- члени експертної комісії спеціалізованої ради
Участь секретаря у роботі вченої ради факультету/ ННІ
Супровід попереднього захисту дисертації секретарем науково-технічної/наукової ради</t>
  </si>
  <si>
    <t>100 год за одного студента денної форми навчання;
30 год за одного студента заочної чи дистанційної форми навчання;
30 год за слухача підготовчого відділення
300 год у рік проведення акредитації, за наявності сертифіката</t>
  </si>
  <si>
    <t>Керівництво і приймання (захист) індивідуальних завдань, передбачених навчальним планом: 
- рефератів, аналітичних оглядів, перекладів тощо  
- розрахункових, графічних, розрахунково-графічних робіт 
- курсових робіт із загальноосвітніх навчальних дисциплін 
- курсових робіт із фахових навчальних дисциплін
- курсових проектів із загальноінженерних навчальних дисциплін
- курсових проектів із фахових навчальних дисциплін</t>
  </si>
  <si>
    <t>За 1 документ на всіх авторів:
150 год
100 год
50 год
30 год
50 год
50 год
50 год</t>
  </si>
  <si>
    <t>Захист дисертації за фактом:
за умов дострокового, вчасного захисту:
- докторської,
- кандидатської
за умов захисту після завершення терміну навчання та поза докторантурою:
- докторської,
- кандидатської</t>
  </si>
  <si>
    <t xml:space="preserve">
1500 год
500 год
750 год
250 год</t>
  </si>
  <si>
    <t xml:space="preserve">Підготовка документів на отримання вченими державних премій, премій та грантів Президента України, премій Кабінету Міністрів України, премій Національної та галузевих академій наук України та премій і стипендій Верховної ради України </t>
  </si>
  <si>
    <t>Закордонне стажування/відрядження НПП для проведення наукової та викладацької роботи 
(за наявності звіту і подання пропозицій зі служби проректора з науково-педагогічної роботи, міжнародної діяльності та розвитку)</t>
  </si>
  <si>
    <t>50 год на голову ради у рік створення
50 год на секретаря ради у рік створення
10 год
3 год
30 год
10 год - за умови проведення експертної оцінки
30 год
30 год за 1 здобувача за умови наявності супровідної документації</t>
  </si>
  <si>
    <t>3 год. на всіх авторів за 1 публікацію, але не більше, ніж 10 тез на рік</t>
  </si>
  <si>
    <t>Наукові доповіді на міжнародних конференціях, симпозіумах, семінарах за умови виїзду за кордон:
- на пленарному засіданні (за наявності доповіді в програмі конференції)
- на секціях (за наявності доповіді у програмі конференції)</t>
  </si>
  <si>
    <t xml:space="preserve">За 1 доповідь на всіх авторів :
50 год.
20 год.
</t>
  </si>
  <si>
    <t>Наукові доповіді на міжнародних та всеукраїнських конференціях, симпозіумах, семінарах на території України (крім студентських)</t>
  </si>
  <si>
    <t>1 год. за 1 др. арк. автореферату</t>
  </si>
  <si>
    <t>100 год. на рік за гурток</t>
  </si>
  <si>
    <t>Опрацювання випусків наукових видань університету відповідальними секретарями для внесення їх у міжнародну наукометричну базу даних</t>
  </si>
  <si>
    <t>За фактичними витратами часу, але не більше, ніж 50 год. на рік на одного виконавця за наявності підтверджуючих документів</t>
  </si>
  <si>
    <t>За умови передачі друкованих науково-методичних і науково-виробничих рекомендацій, методик, настанов та інструкцій (не менше, ніж 3 прим.) та електронних копій до наукової бібліотеки НУБіП України 
30 год. за 1 рекомендацію, методику, настанову, інструкцію на всіх авторів</t>
  </si>
  <si>
    <t>Отримання визнання навчальних або наукових програм чи структур (меморандумів, сертифікатів, угод)
- меморандум, сертифікат
- угода</t>
  </si>
  <si>
    <t>На всіх виконавців:
200 год.
100 год.</t>
  </si>
  <si>
    <t>Супровід іноземних делегацій (за наказом ректора та поданням відділу міжнародних зв'язків)</t>
  </si>
  <si>
    <t xml:space="preserve"> Представнику – 25 год. на рік</t>
  </si>
  <si>
    <t>Наукове керівництво студентами іноземних країн, аспірантами у межах програм мобільності ("Еразмус Мундус", "Фулбрайт") та інших згідно наказу ректора)
Організація програми перебування студентів іноземних країн, аспірантів, викладачів у межах програм мобільності ("Еразмус Мундус", "Фулбрайт") та інших згідно з наказом ректора</t>
  </si>
  <si>
    <t>Координація міжнародних магістерських програм (AGRIMBA, IMRD, Master of Food and Agribusiness  тощо) за наказом ректора</t>
  </si>
  <si>
    <t>Підготовка та підписання угоди про «подвійні дипломи» з іноземними вузами-партнерами  (за поданням відділу міжнародних зв'язків)</t>
  </si>
  <si>
    <t xml:space="preserve">
3 год. на аудит одного структурного підрозділу (за підтвердженням відділу управління якістю), але не більше
50 год. на рік
20 год. за 1 ум.др.арк. на всіх авторів</t>
  </si>
  <si>
    <t>Робота у проектних групах (затверджених наказом ректора) з розробки освітніх програм (за умови затвердження їх вченою радою університету)</t>
  </si>
  <si>
    <t>На всіх виконавців 150 год.</t>
  </si>
  <si>
    <t>За фактичними затратами часу, але не більше, ніж (на навчальний рік на всіх виконавців):
40 год.
70 год.</t>
  </si>
  <si>
    <t>Робота у комісіях НУБіП з розробки (за умов видання документа):
- навчальних планів, що розроблюються вперше;
- стандартів вищої освіти</t>
  </si>
  <si>
    <t>За фактичними затратами часу, але не більше, ніж 20 год. на навчальний рік на всіх авторів</t>
  </si>
  <si>
    <t xml:space="preserve">0,25 год. за 1 ум.др.арк. на всіх рецензентів 
1 год. за 1 ум.др.арк. на всіх членів експертної комісії </t>
  </si>
  <si>
    <t>За умови передачі їх електронних копій до наукової бібліотеки НУБіП України 
15 год. за 1 ум.др.арк. на всіх авторів, але не більше, ніж 150 год. на рік
3 год. за 1 ум.др.арк. на всіх авторів, але не більше, ніж 150 год. на рік</t>
  </si>
  <si>
    <t>Підготовка та видання вперше методичних матеріалів із навчальних дисциплін іноземною мовою (крім НПП кафедр іноземних мов) (які включені у план видання)
Перевидання методичних матеріалів з навчальних дисциплін іноземною мовою (які включені у план видання)</t>
  </si>
  <si>
    <t>3 год. на 1 комплект із 30 завдань на 1 модуль (не більше, ніж 4 модулі) на всіх авторів 
1 год. за 1 комплект із 30 завдань на всіх авторів (не більше, ніж 4 комплекти)</t>
  </si>
  <si>
    <t>Підвищення кваліфікації, що організовує і забезпечує ННІ післядипломної освіти або гуманітарно-педагогічний факультет НУБіП України без відриву від основної роботи (за наказом ректора), у т.ч. за підвищення кваліфікації з володіння іноземними мовами</t>
  </si>
  <si>
    <t>10 год за місяць перебування на підвищенні кваліфікації (за умов отримання сертифікату та наявності затвердженого звіту, але не більше, ніж 40 год за 1 захід)</t>
  </si>
  <si>
    <t>За поданням оргкомітету НУБіП України з проведення студентських олімпіад відповідно до наказу ректора
20 год. за комплект завдань із 30 варіантів на всіх авторів (членів журі)
0,33 год. за одну роботу кожному з трьох перевіряючих (членів журі)
до 30 год. (згідно Положення МОН України)</t>
  </si>
  <si>
    <t xml:space="preserve">Розробка вперше електронного навчального курсу (ЕНК) на базі платформи дистанційного навчання Moodle (за умов сертифікації ЕНК відповідно до Положення про ЕНК); 
Переатестація ЕНК (не раніше, ніж через 3 роки після атестації) 
Щорічне оновлення елементів сертифікованого електронного навчального курсу в комплексі на базі платформи дистанційного навчання Moodle у навчальному процесі  (за поданням декана факультету інформаційних технологій) </t>
  </si>
  <si>
    <t>Робота відповідального по ННІ/факультету з впровадження ІКТ, АСУ ВНЗ у навчальний процес з адмініструванням навчально-інформаційного порталу (за наказом ректора)</t>
  </si>
  <si>
    <t>- І місце - 100 год.
- ІІ місце - 75 год.
- ІІІ місце - 50 год.</t>
  </si>
  <si>
    <t>Робота у комісіях міністерств, відомств, спеціалізованих секціях комітету з Державних премій України (згідно з наказом відповідного відомства):
– науково-методичних комісіях науково-педагогічних працівників спеціальностей, науково-технічних комісіях;
– експертних радах;
– ДАК України;
– у вчених радах та комісіях НУБіП України, ННІ, факультету, науково-технічних радах НДІ, факультетів;
- журі конкурсів</t>
  </si>
  <si>
    <t xml:space="preserve">
3 год. за 1 засідання, але не більше, ніж 30 год. на рік
2 год. за 1 засідання, але не більше, ніж 15 год. на рік за роботу в кожній раді</t>
  </si>
  <si>
    <t>Робота у приймальній комісії ННІ/факультетів:
- відповідальний секретар
- технічний секретар</t>
  </si>
  <si>
    <t xml:space="preserve">
200 год
150 год</t>
  </si>
  <si>
    <t>Виконання обов'язків секретаря кафедри 
Відповідальний за заповнення рейтингової електронної форми по кафедрі
Відповідальний секретар рейтингової комісії ННІ/факультету</t>
  </si>
  <si>
    <t>30 год. на рік
20 год. за навчальний рік 
50 год. за навчальний рік</t>
  </si>
  <si>
    <t>За фактичним часом участі у роботі семінару, але не більше, ніж 20 год. на навчальний рік</t>
  </si>
  <si>
    <t xml:space="preserve">За фактичними затратами часу, але не більше, ніж 4 год. на день на одну групу на період відрядження з врахуванням результатів проведеної роботи, викладених у звіті і затверджених керівником господарства та директором ННІ/деканом факультету (за умов відсутності порушень) </t>
  </si>
  <si>
    <t>Підготовка студента-учасника Міжнародних мистецьких та творчих фестивалів і конкурсів із безпосереднім виїздом за кордон (за наказом ректора)</t>
  </si>
  <si>
    <t>Особиста учать НПП у концертах, вікторинах, виставках, творчих і мистецьких фестивалях, конкурсах, інших конкурсних акціях та культурно-масових заходах на (окрім НПП кафедри культурології) рівні:
- факультету/ННІ
- університету
- району
- міста або області
- всеукраїнських
- міжнародних в Україні
- міжнародних із виїздом за кордон</t>
  </si>
  <si>
    <t>За одну участь:
2 год. 
4 год.
6 год.
8 год.
10 год.
25 год.
30 год.</t>
  </si>
  <si>
    <t xml:space="preserve">
1 місце – 8 год.
2 місце – 6 год.
3 місце – 4 год.
1 місце – 10 год.
2 місце – 7 год.
3 місце – 5 год. 
1 місце – 20 год.
2 місце – 15 год.
3 місце – 10 год
1 місце – 50 год.
2 місце – 40 год.
3 місце – 30 год
1 місце – 75 год.
2 місце – 60 год.
3 місце – 45 год.
1 місце – 100 год.
2 місце – 70 год.
3 місце – 50 год.</t>
  </si>
  <si>
    <t>Перемога НПП на фестивалях, вікторинах, виставках, конкурсах, інших конкурсних акціях за умов наявності відповідних дипломів, грамот тощо та фотопідтвердження, розміщеного на сайті університету (окрім НПП кафедри культурології) на рівні:
- університету;
- району;
- міста або області;
- всеукраїнських;
- міжнародних в Україні;
- міжнародних з виїздом за кордон</t>
  </si>
  <si>
    <t xml:space="preserve">За фактичними затратами часу, але не більше, ніж 3 год. за 1 участь </t>
  </si>
  <si>
    <t>За фактичними затратами часу, але не більше, ніж 36 год. на навчальний рік. За поданням директора ННІ/ декана факультету (керівника структурного підрозділу) і за наявності фотопідтвердження, розміщеного на сайті університету:
3 год.
4 год.
6 год. 
10 год.
25 год.</t>
  </si>
  <si>
    <t>Особиста участь НПП  у спортивно-масових заходах (окрім НПП кафедри фізичного виховання):
- на рівні університету 
- районних
- міських або обласних
- всеукраїнських
- міжнародних</t>
  </si>
  <si>
    <t>за умов наявності відповідних дипломів, грамот тощо та фотопідтвердження, розміщеного на сайті університету
1 місце - 8 год,
2 місце - 6 год,
3 місце - 4 год
1 місце -10 год,
2 місце - 7 год,
3 місце - 5 год
1 місце - 20 год,
2 місце - 15 год,
3 місце - 10 год
1 місце - 50 год,
2 місце - 40 год,
3 місце - 30 год
1 місце - 100 год,
2 місце - 70 год,
3 місце - 50 год</t>
  </si>
  <si>
    <t>Заступнику декана факультету/директора ННІ відповідального за підготовку команди, за наказом ректора, згідно з протоколами змагань, розміщених на сайті НУБіП України, грамот:
12 год. 
10 год. 
8 год.</t>
  </si>
  <si>
    <t>Організація та залучення студентів до участі у Дні донора (за умови залучення не менше, ніж 20 студентів) (за поданням директора ННЦ виховної роботи і соціального розвитку)</t>
  </si>
  <si>
    <t>"____"______________ 2019 року</t>
  </si>
  <si>
    <t xml:space="preserve">   За консультаціями
   ЩОДО РОБОТИ ЕЛЕКТРОННОЇ ФОРМИ
   слід звертатися до секретаря рейтингової комісії НУБіП України
   РУДИКА Ярослава Михайловича
   за тел. 067-509-45-46 (Viber, Telegram)
   magic@nubip.edu.ua</t>
  </si>
  <si>
    <r>
      <t xml:space="preserve">НК </t>
    </r>
    <r>
      <rPr>
        <b/>
        <sz val="10"/>
        <rFont val="Calibri"/>
        <family val="2"/>
        <charset val="204"/>
      </rPr>
      <t>(абревіатура назви кафедри з чотирьох літер)</t>
    </r>
  </si>
  <si>
    <r>
      <t xml:space="preserve">0,25 год. кожному членові комісії на одного вступника (кількість членів комісії на потік (групу) вступників - не більше трьох осіб) </t>
    </r>
    <r>
      <rPr>
        <b/>
        <i/>
        <sz val="9"/>
        <color indexed="18"/>
        <rFont val="Calibri"/>
        <family val="2"/>
        <charset val="204"/>
      </rPr>
      <t xml:space="preserve">(За погодинної оплати в рейтинг НПП і форму № 56 не включається) </t>
    </r>
  </si>
  <si>
    <r>
      <t xml:space="preserve">0,25 год кожному членові комісії  на одного вступника (слухача) (кількість членів комісії на потік (групу) - не більше, ніж три особи) </t>
    </r>
    <r>
      <rPr>
        <b/>
        <i/>
        <sz val="9"/>
        <color indexed="18"/>
        <rFont val="Calibri"/>
        <family val="2"/>
        <charset val="204"/>
      </rPr>
      <t xml:space="preserve">(За погодинної оплати в рейтинг НПП і форму № 56 не включається) </t>
    </r>
  </si>
  <si>
    <r>
      <t xml:space="preserve">Проведення </t>
    </r>
    <r>
      <rPr>
        <i/>
        <sz val="9"/>
        <rFont val="Calibri"/>
        <family val="2"/>
        <charset val="204"/>
      </rPr>
      <t>письмових</t>
    </r>
    <r>
      <rPr>
        <sz val="8"/>
        <rFont val="Calibri"/>
        <family val="2"/>
        <charset val="204"/>
      </rPr>
      <t xml:space="preserve"> випускних іспитів довузівської підготовки та вступних іспитів до вищих навчальних закладів </t>
    </r>
  </si>
  <si>
    <t>6 год за робочий день на групу (за умов дотримання вимог техніки безпеки)</t>
  </si>
  <si>
    <r>
      <t xml:space="preserve">6 год на одного стажиста, але не більше 240 год у межах загального обсягу відпрацювання навчального навантаження на погодинній основі </t>
    </r>
    <r>
      <rPr>
        <b/>
        <i/>
        <sz val="9"/>
        <color indexed="18"/>
        <rFont val="Calibri"/>
        <family val="2"/>
        <charset val="204"/>
      </rPr>
      <t xml:space="preserve">(За погодинної оплати в рейтинг НПП і </t>
    </r>
    <r>
      <rPr>
        <b/>
        <i/>
        <sz val="9"/>
        <color indexed="56"/>
        <rFont val="Calibri"/>
        <family val="2"/>
        <charset val="204"/>
      </rPr>
      <t>форму</t>
    </r>
    <r>
      <rPr>
        <b/>
        <i/>
        <sz val="9"/>
        <color indexed="18"/>
        <rFont val="Calibri"/>
        <family val="2"/>
        <charset val="204"/>
      </rPr>
      <t xml:space="preserve"> № 56 не включається)</t>
    </r>
    <r>
      <rPr>
        <b/>
        <i/>
        <sz val="10"/>
        <color indexed="18"/>
        <rFont val="Calibri"/>
        <family val="2"/>
        <charset val="204"/>
      </rPr>
      <t xml:space="preserve"> </t>
    </r>
  </si>
  <si>
    <r>
      <t>3 год на одну випускну роботу</t>
    </r>
    <r>
      <rPr>
        <sz val="9"/>
        <color indexed="56"/>
        <rFont val="Calibri"/>
        <family val="2"/>
        <charset val="204"/>
      </rPr>
      <t xml:space="preserve"> </t>
    </r>
    <r>
      <rPr>
        <b/>
        <i/>
        <sz val="9"/>
        <color indexed="56"/>
        <rFont val="Calibri"/>
        <family val="2"/>
        <charset val="204"/>
      </rPr>
      <t>(За погодинної оплати в рейтинг НПП і форму № 56 не включається)</t>
    </r>
    <r>
      <rPr>
        <b/>
        <i/>
        <sz val="8"/>
        <rFont val="Calibri"/>
        <family val="2"/>
        <charset val="204"/>
      </rPr>
      <t xml:space="preserve"> </t>
    </r>
  </si>
  <si>
    <r>
      <t xml:space="preserve">2 год на одну групу слухачів в кількості 20-25 осіб  </t>
    </r>
    <r>
      <rPr>
        <b/>
        <i/>
        <sz val="9"/>
        <color indexed="56"/>
        <rFont val="Calibri"/>
        <family val="2"/>
        <charset val="204"/>
      </rPr>
      <t xml:space="preserve">(За погодинної оплати в рейтинг НПП і форму № 56 не включається) </t>
    </r>
  </si>
  <si>
    <r>
      <t xml:space="preserve">Наявність </t>
    </r>
    <r>
      <rPr>
        <i/>
        <sz val="8"/>
        <rFont val="Calibri"/>
        <family val="2"/>
        <charset val="204"/>
      </rPr>
      <t xml:space="preserve">h-index </t>
    </r>
    <r>
      <rPr>
        <b/>
        <i/>
        <sz val="9"/>
        <color indexed="56"/>
        <rFont val="Calibri"/>
        <family val="2"/>
        <charset val="204"/>
      </rPr>
      <t>за даними наукометричної бази Scopus</t>
    </r>
    <r>
      <rPr>
        <sz val="8"/>
        <rFont val="Calibri"/>
        <family val="2"/>
        <charset val="204"/>
      </rPr>
      <t xml:space="preserve"> (за наявності електронного посилання на веб-сторінках міжнародної наукометричної бази), </t>
    </r>
    <r>
      <rPr>
        <b/>
        <i/>
        <sz val="8"/>
        <rFont val="Calibri"/>
        <family val="2"/>
        <charset val="204"/>
      </rPr>
      <t>(за узгодженням з відділом НТІ)</t>
    </r>
    <r>
      <rPr>
        <sz val="8"/>
        <rFont val="Calibri"/>
        <family val="2"/>
        <charset val="204"/>
      </rPr>
      <t xml:space="preserve">
Якщо впродовж діючого року </t>
    </r>
    <r>
      <rPr>
        <i/>
        <sz val="8"/>
        <rFont val="Calibri"/>
        <family val="2"/>
        <charset val="204"/>
      </rPr>
      <t xml:space="preserve">показник h-index </t>
    </r>
    <r>
      <rPr>
        <sz val="8"/>
        <rFont val="Calibri"/>
        <family val="2"/>
        <charset val="204"/>
      </rPr>
      <t>науково-педагогічного працівника не змінюється, години в рейтинг не зараховуються</t>
    </r>
  </si>
  <si>
    <r>
      <t xml:space="preserve">300 год., якщо показник </t>
    </r>
    <r>
      <rPr>
        <i/>
        <sz val="8"/>
        <rFont val="Calibri"/>
        <family val="2"/>
        <charset val="204"/>
      </rPr>
      <t>h-index</t>
    </r>
    <r>
      <rPr>
        <sz val="8"/>
        <rFont val="Calibri"/>
        <family val="2"/>
        <charset val="204"/>
      </rPr>
      <t xml:space="preserve"> науково-педагогічного працівника збільшується на 1 впродовж діючого року порівняно з </t>
    </r>
    <r>
      <rPr>
        <i/>
        <sz val="8"/>
        <rFont val="Calibri"/>
        <family val="2"/>
        <charset val="204"/>
      </rPr>
      <t xml:space="preserve">h-index </t>
    </r>
    <r>
      <rPr>
        <sz val="8"/>
        <rFont val="Calibri"/>
        <family val="2"/>
        <charset val="204"/>
      </rPr>
      <t>за попередній рік</t>
    </r>
  </si>
  <si>
    <r>
      <t xml:space="preserve">Наявність </t>
    </r>
    <r>
      <rPr>
        <i/>
        <sz val="8"/>
        <rFont val="Calibri"/>
        <family val="2"/>
        <charset val="204"/>
      </rPr>
      <t>h-index</t>
    </r>
    <r>
      <rPr>
        <sz val="8"/>
        <rFont val="Calibri"/>
        <family val="2"/>
        <charset val="204"/>
      </rPr>
      <t xml:space="preserve"> </t>
    </r>
    <r>
      <rPr>
        <b/>
        <i/>
        <sz val="9"/>
        <color indexed="56"/>
        <rFont val="Calibri"/>
        <family val="2"/>
        <charset val="204"/>
      </rPr>
      <t>за даними наукометричної бази Google Scholar</t>
    </r>
    <r>
      <rPr>
        <sz val="8"/>
        <rFont val="Calibri"/>
        <family val="2"/>
        <charset val="204"/>
      </rPr>
      <t xml:space="preserve"> (за наявності електронного посилання на веб-сторінках міжнародної наукометричної бази), </t>
    </r>
    <r>
      <rPr>
        <b/>
        <i/>
        <sz val="8"/>
        <rFont val="Calibri"/>
        <family val="2"/>
        <charset val="204"/>
      </rPr>
      <t xml:space="preserve">(за узгодженням з відділом НТІ)
</t>
    </r>
    <r>
      <rPr>
        <sz val="8"/>
        <rFont val="Calibri"/>
        <family val="2"/>
        <charset val="204"/>
      </rPr>
      <t xml:space="preserve">Якщо впродовж діючого року </t>
    </r>
    <r>
      <rPr>
        <i/>
        <sz val="8"/>
        <rFont val="Calibri"/>
        <family val="2"/>
        <charset val="204"/>
      </rPr>
      <t xml:space="preserve">показник h-index </t>
    </r>
    <r>
      <rPr>
        <sz val="8"/>
        <rFont val="Calibri"/>
        <family val="2"/>
        <charset val="204"/>
      </rPr>
      <t>науково-педагогічного працівника не змінюється, години в рейтинг не зараховуються</t>
    </r>
  </si>
  <si>
    <r>
      <t xml:space="preserve">20 год., якщо показник </t>
    </r>
    <r>
      <rPr>
        <i/>
        <sz val="8"/>
        <rFont val="Calibri"/>
        <family val="2"/>
        <charset val="204"/>
      </rPr>
      <t>h-index</t>
    </r>
    <r>
      <rPr>
        <sz val="8"/>
        <rFont val="Calibri"/>
        <family val="2"/>
        <charset val="204"/>
      </rPr>
      <t xml:space="preserve"> науково-педагогічного працівника збільшується на 1 впродовж діючого року порівняно з </t>
    </r>
    <r>
      <rPr>
        <i/>
        <sz val="8"/>
        <rFont val="Calibri"/>
        <family val="2"/>
        <charset val="204"/>
      </rPr>
      <t>h-index</t>
    </r>
    <r>
      <rPr>
        <sz val="8"/>
        <rFont val="Calibri"/>
        <family val="2"/>
        <charset val="204"/>
      </rPr>
      <t xml:space="preserve"> за попередній рік</t>
    </r>
  </si>
  <si>
    <r>
      <t xml:space="preserve">Участь у підготовці та проведенні Всеукраїнських студентських олімпіад: 
  </t>
    </r>
    <r>
      <rPr>
        <b/>
        <i/>
        <sz val="8"/>
        <rFont val="Calibri"/>
        <family val="2"/>
        <charset val="204"/>
      </rPr>
      <t>І етапу:</t>
    </r>
    <r>
      <rPr>
        <sz val="8"/>
        <rFont val="Calibri"/>
        <family val="2"/>
        <charset val="204"/>
      </rPr>
      <t xml:space="preserve">
- підготовка завдань        
- перевірка завдання учасника</t>
    </r>
  </si>
  <si>
    <r>
      <t xml:space="preserve">Участь у підготовці та проведенні Всеукраїнських студентських олімпіад: 
</t>
    </r>
    <r>
      <rPr>
        <b/>
        <i/>
        <sz val="8"/>
        <rFont val="Calibri"/>
        <family val="2"/>
        <charset val="204"/>
      </rPr>
      <t xml:space="preserve">ІІ етапу на базі НУБіП України:
</t>
    </r>
    <r>
      <rPr>
        <sz val="8"/>
        <rFont val="Calibri"/>
        <family val="2"/>
        <charset val="204"/>
      </rPr>
      <t>- підготовка завдань                                                                                                                                                                                                                                                                                                                                                                                                                                                                                                                                                                                                                                                                                                      
- перевірка завдання учасника 
- робота відповідального секретаря робочого оргкомітету</t>
    </r>
  </si>
  <si>
    <t>Виконання робіт НПП 
за 2018-2019 навчальний рік 
та 2019 календарний рік</t>
  </si>
  <si>
    <r>
      <rPr>
        <i/>
        <sz val="8"/>
        <rFont val="Calibri"/>
        <family val="2"/>
        <charset val="204"/>
      </rPr>
      <t>диктант з мови та літератури:</t>
    </r>
    <r>
      <rPr>
        <sz val="8"/>
        <rFont val="Calibri"/>
        <family val="2"/>
        <charset val="204"/>
      </rPr>
      <t xml:space="preserve">  1 год - для проведення  іспиту на потік (групу) вступників (слухачів); 0,33 год - на перевірку однієї роботи; </t>
    </r>
    <r>
      <rPr>
        <i/>
        <sz val="8"/>
        <rFont val="Calibri"/>
        <family val="2"/>
        <charset val="204"/>
      </rPr>
      <t xml:space="preserve">
з інших дисциплін: </t>
    </r>
    <r>
      <rPr>
        <sz val="8"/>
        <rFont val="Calibri"/>
        <family val="2"/>
        <charset val="204"/>
      </rPr>
      <t xml:space="preserve">3 год - для проведення іспиту на потік (групу) вступників (слухачів); 0,5 год. - на перевірку однієї роботи; </t>
    </r>
    <r>
      <rPr>
        <i/>
        <sz val="8"/>
        <rFont val="Calibri"/>
        <family val="2"/>
        <charset val="204"/>
      </rPr>
      <t xml:space="preserve">
тестових: </t>
    </r>
    <r>
      <rPr>
        <sz val="8"/>
        <rFont val="Calibri"/>
        <family val="2"/>
        <charset val="204"/>
      </rPr>
      <t xml:space="preserve">до 3 год - для проведення тестування на потік (групу) вступників (слухачів); 0,2 год - на перевірку однієї роботи; (кількість членів комісії на потік (групу) для всіх видів вступних (випускних) випробувань - не більше, ніж дві особи; роботу перевіряє один член комісії) </t>
    </r>
    <r>
      <rPr>
        <b/>
        <i/>
        <sz val="9"/>
        <color indexed="18"/>
        <rFont val="Calibri"/>
        <family val="2"/>
        <charset val="204"/>
      </rPr>
      <t xml:space="preserve">(За погодинної оплати в рейтинг НПП і форму № 56 не включається) </t>
    </r>
  </si>
  <si>
    <t>До 15 год на одного студента, у тому числі: по 0,5 год -  голові та кожному членові ЕК; до 12 год - керівнику і консультантам; до 1 год рецензенту (кількість членів ЕК не більше, ніж чотири особи). 
За  одним керівником закріплюється до 8 випускників на навчальний рік</t>
  </si>
  <si>
    <t>До 25 год на одного студента, у тому числі: по 0,5 год голові та кожному членові ЕК; до 21 год - керівнику і консультантам; до 2 год - рецензентам (кількість членів ЕК не більше, ніж чотири особи). 
За  одним керівником закріплюється до 5 студентів магістратури на навчальний рік</t>
  </si>
  <si>
    <t>Керівництво аспірантами, у т.ч. іноземними</t>
  </si>
  <si>
    <t>1 год за 1 академічну годину (не більше, ніж 20 год за семестр). 
Відпрацювання проводиться НПП кафедри почергово, раз на тиждень, згідно з графіком відпрацювань, затвердженим завідувачем кафедри та розміщеним на початку семестру на дошці оголошень кафедри</t>
  </si>
  <si>
    <t>Проведення семестрових заліків та іспитів для студентів, які навчаються за індивідуальним графіком та за наказом ректора відряджені для проходження навчання або практичного навчання за кордон</t>
  </si>
  <si>
    <t xml:space="preserve">Кількість годин для проведення у студентів одного курсу та спеціальності, які навчаються за індивідуальним графіком:
- заліку – 0,2 год на перевірку однієї роботи;
- іспиту – 0,5 год на перевірку однієї роботи.
</t>
  </si>
  <si>
    <t>Одержання свідоцтва (власник НУБіП України) на:
- сорти рослин, породи тварин, штами, лікарські препарати;
- лінії і гібриди рослин;
- топографії інтегральних мікросхем; службові твори:
- літературні та наукові письмові твори, переклад літературних творів, твори живопису, декоративно-ужиткового мистецтва, архітектури, скульптурні, графічні, фотографічні твори, твори дизайну, музичні твори, аудіо- та відеотвори, передачі (програми) організацій мовлення, медіатвори, сценічні постановки, кінотвори, анімаційні твори, аранжування творів, рекламні твори – для вищих навчальних закладів, в яких здійснюється підготовка фахівців за відповідними спеціальностями;
- комп’ютерну програму;
- передача нових сортів (гібридів, ліній) до НЦГРР України для ідентифікації та реєстрації;
- передача нових сортів (гібридів, ліній, сортозразків) до ІЕСР для випробувань, отримання сертифікатів на сорти рослин</t>
  </si>
  <si>
    <t>За 1 патент на всіх авторів:
150 год
50 год
30 год
За 1 ліцензійну угоду на всіх авторів, незалежно від кількості патентів в угоді (за умов надходження коштів):
70 год
140 год
210 год
280 год
350 год</t>
  </si>
  <si>
    <t>Керівництво (консультування) дисертаційною роботою у разі прийняття дисертації, виконаної та підготовленої у НУБіП України до розгляду на спеціалізовану вчену раду:
в установлений термін:
- докторською;
- кандидатською
поза установленим терміном:
- докторською;
- кандидатською</t>
  </si>
  <si>
    <t>Опублікування вперше (за поданням відділу НТІ НДЧ) (за наявності витягів з протоколу засідання кафедри, вченої ради ННІ/факультету або науково-технічної/наукової ради НДІ/факультету та вченої ради НУБіП України) (які включені до плану видання):
- монографії, які є результатом НДР, що виконуються за державного фінансування і госпдоговорами, монографії іноземною мовою у зарубіжних видавництвах, монографії, які є результатом підготовленої докторської дисертації з експериментальними даними;
- монографії, які є результатом ініціативної тематики (не більше, ніж 2 на одну тему);
- наукового та науково-практичного коментаря до Кодексів України;
-  наукового та науково-практичного коментаря до Законів України;
- монографії, які є результамом захищеної кандидатської дисертації;            
- словника, атласу (наукоємних продуктів);  
- тлумачного, термінологічного словника, довідника, бібліографічного покажчика, тезауруса (наукоємних продуктів)
Опублікування монографії, довідника, словника, атласу, бібліографічного покажчика, тезауруса, які отримували рекомендацію до друку в іншій установі, крім НУБіП України (поза планом видань):
- монографії, наукового та науково-практичного коментаря до Кодексів України, Законів України;
- тлумачного словника, бібліографічного покажчика, тезауруса, довідника (наукоємних продуктів);
- словника, атласу (наукоємних продуктів)</t>
  </si>
  <si>
    <t>За умови перевірки на плагіат та передачі друкованих видань (за умови розсилки, надання не менше 5 прим. та електронних копій до наукової бібліотеки НУБіП України)
За 1 др. арк.                      За 1 др. арк. на всіх 
на всіх авторів:                 авторів без виконання 
                                                  умов :
50 год                                 25 год
30 год                                15 год
30 год                                15 год
20 год                                10 год.
10 год                                 5 год
20 год                                 10 год
5 год                                   2,5 год
За 1 др. арк. на всіх авторів:
3 год
2 год
1 год</t>
  </si>
  <si>
    <t>Опублікування монографії у зарубіжних видавництвах: 
- за монографію, написану мовами ООН, крім російської;
- за монографію, написану іншими мовами, крім російської;
- за монографію, написану російською, українською мовами</t>
  </si>
  <si>
    <t xml:space="preserve">За 1 др. арк. на всіх авторів (або власний доробок):
50 год.
30 год. 
10 год.
</t>
  </si>
  <si>
    <t>Опублікування статті у наукових журналах, що входять до
міжнародних наукометричних баз (SCOPUS та Web of Science)
(зазначити наукометричну базу та електронне посилання на статтю у цій базі на всіх авторів);
- опублікування статті (яка містить експериментальні дослідження) в інших зарубіжних наукових журналах (не більше, ніж 1 стаття у збірнику);
- опублікування статті (яка містить експериментальні дослідження) у співавторстві зі студентами в інших зарубіжних наукових журналах (не більше, ніж 5 статей у співавторстві зі студентами та не більше, ніж 1 стаття у збірнику)</t>
  </si>
  <si>
    <t>400 год  (за статтю / 1 др.арк. монографії, написану мовами ООН, крім російської)
300 год (за статтю / 1 др.арк. монографії, написану іншими мовами, крім російської)
225 год (за статтю / 1 др.арк. монографії, написану російською, українською мовами)
35 год
40 год</t>
  </si>
  <si>
    <t>Опублікування статті:
- за умови подання статті з перекладом на іноземну мову у фахові видання університету (за поданням відповідального секретаря наукового видання);
- у фахових журналах та збірниках наукових праць за переліком  Департаменту атестації кадрів МОН України;
- у разі підготовки статті у співавторстві зі студентами у фахових журналах та збірниках наукових праць за переліком  Департаменту атестації кадрів МОН України.</t>
  </si>
  <si>
    <t>За 1 статтю на всіх авторів:
80 год
25 год
30 год</t>
  </si>
  <si>
    <t>100 год за захід на всіх виконавців 
(за умов передачі до відділу НТІ інформаційного листа, матеріалів конференції та її рішення в електронному вигляді)
40 год за захід на всіх виконавців
Але не більше, ніж 300 год на 1 члена оргкомітету за участь у проведенні всіх заходів</t>
  </si>
  <si>
    <t xml:space="preserve">Залучення коштів спеціального фонду на особові рахунки навчально-науково-виробничих (інноваційних) підрозділів (без суми оплати праці та нарахувань на заробітну плату, яку було виплачено відповідно до кошторису);
Залучення коштів до спеціального фонду НУБіП України за програмами науки за рахунок (без суми оплати праці та нарахувань на заробітну плату, яку було виплачено відповідно до кошторису):
- виконання науково-дослідних робіт за госпдоговірною тематикою;
- надання наукових послуг, укладання ліцензійних угод (за умови реєстрації договорів (угод) в НДЧ НУБіП України, за розподілом відповідального керівника)
</t>
  </si>
  <si>
    <t xml:space="preserve">80 год за одержані 15 000 грн на всіх виконавців за наявності підтверджуючих документів
</t>
  </si>
  <si>
    <t>Надання послуг, виконання робіт, безоплатне залучення товарів (благодійна допомога) для базового закладу університету за обов’язкової наявності документів, які підтверджують передачу та постановку на облік у бухгалтерській службі університету.
Передача (відповідно договорів) у тимчасове використання у навчальному процесі новітнього технологічного обладнання, яке обліковується на позабалансових рахунках університету</t>
  </si>
  <si>
    <t>80 год за одержані 15 000 грн на всіх виконавців за наявності підтверджуючих документів</t>
  </si>
  <si>
    <t>300 год за захід на всіх виконавців (за умов передачі до відділу НТІ інформаційного листа, матеріалів конференції та її рішення в електронному вигляді)
100 год за захід на всіх виконавців
30 год за захід на всіх виконавців
Але не більше, ніж 500 год на 1 члена оргкомітету за участь у проведенні всіх заходів</t>
  </si>
  <si>
    <t>Підготовка міжнародних науково-практичних конференцій з проблем вищої освіти і науки, проблем відповідних галузей та інших напрямів, які проведено на базі НУБіП України у звітному році (у т.ч. дистанційних) (за наказом ректора та за умов підтвердження статусу міжнародної науково-практичної конференції із залученням не менше, ніж 5 країн-учасниць та оприлюднення інформації на сайті Університету за 9 місяців)
Підготовка за участі іноземних учасників науково-практичних семінарів (круглих столів) з проблем відповідних галузей та інших напрямів, які проведено на базі НУБіП України у звітному році (у т.ч. дистанційних) (за наказом ректора та за умови залучення не менше, ніж 3 країн-учасниць)
Участь НПП у складі організаційних комітетів міжнародних конференцій, що проводяться за межами України, за умов, що університет є співорганізатором конференції</t>
  </si>
  <si>
    <t>За 1 нагороду
І місце – 250 год
ІІ місце – 200 год
ІІІ місце – 150 год
І місце – 100 год
ІІ місце – 75 год
ІІІ місце – 50 год
І місце – 50 год
ІІ місце – 40 год
ІІІ місце – 30 год</t>
  </si>
  <si>
    <t xml:space="preserve">Підготовка студентів-призерів міжнародних наукових студентських олімпіад, конкурсів та конференцій, які проходили за межами України (за наказом ректора):
- за умов безпосередньої участі студента у заході з виїздом за кордон;
- за умов безпосередньої участі студента у заході з виїздом за кордон у країни СНД; 
- дистанційних
</t>
  </si>
  <si>
    <t>Підготовка студентів учасників ІІ туру Всеукраїнського конкурсу студентських наукових робіт із галузей знань і спеціальностей МОН України</t>
  </si>
  <si>
    <t>Підготовка переможців Всеукраїнського конкурсу студентських наукових робіт із галузей знань і спеціальностей МОН України (згідно наказу МОН України):
- за І місце
- за ІІ місце
- за ІІІ місце</t>
  </si>
  <si>
    <t xml:space="preserve">
250 год
200 год
150 год</t>
  </si>
  <si>
    <t xml:space="preserve">За умови перевірки на плагіат та передачі друкованих видань підручника за рішенням вченої ради Університету (за умови розсилки не менше, ніж 8 прим., надання не менше, ніж 8 прим. та електронних копій до наукової бібліотеки НУБіП України):
За 1 ум. др. арк. на всіх авторів:
50 год
60 год </t>
  </si>
  <si>
    <t>За умови перевірки на плагіат та передачі друкованих видань навчального посібника за рішенням вченої ради Університету (за умови розсилки не менше, ніж 8 прим., надання не менше, ніж 5 прим. та електронних копій до наукової бібліотеки НУБіП України):
За 1 ум. др. арк. на всіх авторів: 
40 год
50 год</t>
  </si>
  <si>
    <t xml:space="preserve">
Підготовка та видання навчального посібника, словника, довідника за рішенням вченої ради Університету (які включені до плану видання)
Підготовка та видання навчального посібника, словника, довідника за рішенням вченої ради Університету іноземною мовою (які включені до плану видання)</t>
  </si>
  <si>
    <t>Перевидання підручників у рік перевидання за умов рецензування членами експертної комісії (згідно з положенням про навчальні видання Університету) (які включені до плану перевидання)</t>
  </si>
  <si>
    <t>За умови перевірки на плагіат, розсилки не менше, ніж 8 прим., надання не менше, ніж 5 прим. та їх електронних копій до наукової бібліотеки НУБіП України)
40 год за 1 др. арк. на всіх авторів</t>
  </si>
  <si>
    <t>Перевидання посібників, словників, довідників (навчальних видань) у рік перевидання за умов рецензування членами експертної комісії (згідно з положенням про навчальні видання Університету) (які включені до плану перевидання)</t>
  </si>
  <si>
    <t>За умови перевірки на плагіат, розсилки не менше, ніж 8 прим., надання не менше, ніж 5 прим. та їх електронних копій до наукової бібліотеки НУБіП України)
30 год за 1 др. арк. на всіх авторів</t>
  </si>
  <si>
    <t>Ліцензування або акредитація спеціальностей, за якими здійснюється підготовка бакалаврів, магістрів</t>
  </si>
  <si>
    <t>Акредитація освітніх програм, за якими здійснюється підготовка бакалаврів, магістрів</t>
  </si>
  <si>
    <t>300 год за акредитацію на всіх виконавців</t>
  </si>
  <si>
    <t>300 год на всіх виконавців у рік відкриття, але не більше, ніж три особи (за поданням декана факультету / директора ННІ)</t>
  </si>
  <si>
    <t xml:space="preserve">
100 год керівнику науково-дослідної роботи студента
5 год
3 год
50 год
40 год
30 год
10 год
100 год
75 год
50 год</t>
  </si>
  <si>
    <t>Керівництво науково-дослідною роботою студентів під час виконання НДР, за умов залучення студента до виконання НДР з оплатою праці;
Керівництво підготовкою доповідей студентів на конференцію (за наявності сертифікату учасника):
- міжнародну; 
- всеукраїнську
за отримання (за наявності диплому):
- І місця
- ІІ місця
- ІІІ місця
Керівництво підготовкою студентських наукових робіт на міжвузівські студентські наукові конкурси:
- за участь, які не зайняли призові місця
- за отримання:
- І місця
- ІІ місця
- ІІІ місця</t>
  </si>
  <si>
    <t>Участь спортсмена секції: в Олімпійських Іграх, Паралімпійсь-ких Іграх, Чемпіонатах Світу, Європи, Всесвітній та Всеукраїнсь-кій Універсіаді, Європейських іграх, етапах Кубків Світу та Європи, Чемпіонаті України з видів спорту, які проводяться або визнані Міністерством молоді та спорту України, чемпіонатах світу та Європи серед студентів, юніорів у складі збірної команди України (на підставі наказу профільного Міністерства)</t>
  </si>
  <si>
    <t>Викладачу-тренеру, що підготував спортсмена (згідно з протоколами змагань) – 200 год за кожний захід</t>
  </si>
  <si>
    <t>Викладачу-тренеру, що підготував спортсмена за фактичними затратами часу, але не більше, ніж 300 год на навчальний рік, за умов наявності медалей, кубків, грамот:
1 місце – 1000 год 
2 місце – 700 год
3 місце – 500 год
1 місце – 700 год 
2 місце – 500 год 
3 місце – 300 год
1 місце – 500 год 
2 місце – 300 год 
3 місце – 200 год</t>
  </si>
  <si>
    <t>Підготовка студентів, які отримали нагороди на міжнародних спортив-них змаганнях, у т.ч. які проводять-ся або визнані Міністерством молоді та спорту України:
- Олімпійських Іграх, Паралімпійських Іграх, Чемпіонатах Світу, Всесвітній Універсіаді, етапах Кубків Світу Чемпіонати Світу;
- Європи, Європейських іграх, Чемпіонатів Європи, етапах Кубків Європи;
- Чемпіонату України та Всеукраїнській Універсіаді</t>
  </si>
  <si>
    <t>2 год. за 1 др. арк.</t>
  </si>
  <si>
    <t>Рецензування статей у фахових наукових виданнях університету (за наявності рецензій у відповідального секретаря наукового видання)
Рецензування статей
Рецензування статей в іноземних журналах, які входять до наукометричних баз даних Scopus, Web of Science</t>
  </si>
  <si>
    <t>15 год за статтю
2 год за статтю
20 год за статтю англомовну
10 год за статтю українською та російською мовами</t>
  </si>
  <si>
    <t>3 год. за 1 засідання, але не більше, ніж 30 год. за календарний рік</t>
  </si>
  <si>
    <t>Головний редактор, заступник головного редактора  університетського фахового наукового журналу;
Відповідальний секретар, заступник відповідального секретаря університетського фахового наукового журналу.</t>
  </si>
  <si>
    <t xml:space="preserve">
За кожний випуск 30 год
За кожний випуск 70 год</t>
  </si>
  <si>
    <t xml:space="preserve">50 год. за 1 документ на всіх авторів </t>
  </si>
  <si>
    <t>10 год. за одну публікацію на всіх авторів</t>
  </si>
  <si>
    <t xml:space="preserve">Розробка та впровадження інноваційно-дослідницьких, наукових та навчальних проектів у ВП НДГ НУБіП України </t>
  </si>
  <si>
    <t>50 год. за кожні 50 тис. грн. на всіх виконавців (без суми оплати праці та нарахувань на заробітну плату) у разі отримання економічного ефекту від впровадження проекту (за поданням керівника проекту)</t>
  </si>
  <si>
    <t xml:space="preserve">10 год. за підготовку 1 студента на місяць
30 год. на місяць
</t>
  </si>
  <si>
    <t>Участь та організація НПП у міжнародних літніх школах, семінарах під патронатом МОН України, ЄС або університетів-партнерів НУБіП України (за наявності наказу ректора, підтверджуючого диплому чи сертифікату)</t>
  </si>
  <si>
    <t>Робота уповноважених з якості:
- запровадження перевірки (аудиту) систем управління (менеджменту енергозбереження, екологічного менеджменту, соціальної відповідальності та ін.)
Підготовка та видання методичних матеріалів із СМЯ:
- документи системи менеджменту якості (документовані процедури (ДП), робочі інструкції (РІ), положення про порядок дій (ППД), які регламентують діяльність університету у сфері якості;
- документи перевірки (аудиту) систем управління (менеджменту енергозбереження, екологічного менеджменту, соціальної відповідальності та ін.)</t>
  </si>
  <si>
    <t>2 год. за 1 відкриту лекцію (за умови подання в навчальний відділ не менше, ніж 3 анкети оцінювання членами робочої групи і 10 анкет – студентами)</t>
  </si>
  <si>
    <r>
      <t xml:space="preserve">Підготовка навчально-методичного комплексу з дисципліни, що введена в робочий навчальний план </t>
    </r>
    <r>
      <rPr>
        <b/>
        <i/>
        <sz val="9"/>
        <color indexed="18"/>
        <rFont val="Calibri"/>
        <family val="2"/>
        <charset val="204"/>
      </rPr>
      <t>уперше</t>
    </r>
    <r>
      <rPr>
        <sz val="8"/>
        <rFont val="Calibri"/>
        <family val="2"/>
        <charset val="204"/>
      </rPr>
      <t xml:space="preserve"> (для конкретної спеціальності або спецiалiзацiї) із внесенням електронної версії на портал факультету, кафедри або ННІ </t>
    </r>
  </si>
  <si>
    <t>Підготовка та видання вперше методичних матеріалів до (які включені у план видання):
- лекційних, семінарських, практичних, лабораторних занять;
- магістерських робіт;
- дипломних проектів (робіт);
- курсових проектів (робіт);
- навчальних (виробничих) практик;
- самостійної роботи студентів, у т.ч. заочної форми навчання
Перевидання вищезазначених методичних матеріалів (які включені у план перевидання)</t>
  </si>
  <si>
    <t>За умови передачі їх електронних копій до наукової бібліотеки НУБіП України 
10 год за 1 ум.др.арк. на всіх авторів, але не більше 100 год на рік на одного НПП за усі видання
2 год. за 1 ум.др.арк. на всіх авторів, але не більше, ніж 100 год на рік на одного НПП за усі видання
Сумарна кількість годин не повинна перевищувати 100 год.</t>
  </si>
  <si>
    <t>до 50 год. на рік – відповідальному від ННІ та факультету виконавцю
до 30 год. на рік - відповідальному від кафедри виконавцю</t>
  </si>
  <si>
    <t>10 год. за 1 комплект із 30 білетів на всіх авторів (у кожному білеті комбінація з екзаменаційних запитань і тестових завдань різних типів)
1 год. за 1 комплект із 30 білетів на всіх авторів (у кожному білеті комбінація з екзаменаційних запитань і тестових завдань різних типів)</t>
  </si>
  <si>
    <t>Складання вперше кваліфікаційних завдань (тестів) для підсумкової атестації (за наказом ректора)
Щорічне оновлення кваліфікаційних завдань (тестів) для підсумкової атестації (за наказом ректора)</t>
  </si>
  <si>
    <t xml:space="preserve">
10 год. за 1 комплект із 30 завдань на всіх авторів 
2 год. за 1 комплект із 30 завдань на всіх авторів</t>
  </si>
  <si>
    <t>Складання завдань для вступних випробувань для ОС „Магістр" та ОС «Бакалавр» на  базі ОКР «Молодший спеціаліст»</t>
  </si>
  <si>
    <t>10 год за 1 комплект із 30 завдань на всіх авторів (не більше, ніж 100 год)</t>
  </si>
  <si>
    <t xml:space="preserve">
За 1 ум.др.арк. на всіх авторів 20 год. 
За 1 ум.др.арк. на всіх авторів 30 год. </t>
  </si>
  <si>
    <t xml:space="preserve">150 год. на всіх авторів за 1 ECTS сертифікованого ЕНК 
75 год. на всіх авторів за 1 ECTS  
10 год. за 1 кредит ЕСТS на всіх авторів </t>
  </si>
  <si>
    <t>Робота відповідального від ННІ/факультету (за наказом ректора університету) 
- за перевірку на плагіат повнотекстових магістерських (дипломних, бакалаврських) робіт та інших навчально-методичних видань;
- за адміністрування сторінки магістра на факультеті/ННІ</t>
  </si>
  <si>
    <t xml:space="preserve">
0,5 год за 1 роботу
1 год на 1 студента</t>
  </si>
  <si>
    <t>НПП, які набрали найбільшу кількість позитивних балів на факультеті (ННІ) за результатами анкетування випускників бакалаврату за напрямом підготовки й магістратури за спеціальністю за поданням навчального відділу (на одного НПП враховуються результати анкетуванння лише за одним напрямом або спеціальністю)</t>
  </si>
  <si>
    <t>За фактичними затратами часу, але не більше, ніж 80 год на навчальний рік за проведення конкретних виховних заходів у гуртожитку (години, від 0 і до максимально можливого показника, нараховуються за наявності звіту, погодженого із завідувачем гуртожитку, директором ННЦ виховної роботи та соціального розвитку та затвердженого проректором з навчальної і виховної роботи)</t>
  </si>
  <si>
    <t>Проведення наставниками академічних груп навчально-виховної роботи:
- проведення заходів національно-патріотичного виховання (відвідування не менше трьох музеїв); (з обов’язковим висвітленням проведених заходів та наявності фото-підтвердження розміщеного на сайті університету). За фактичними затратами часу, але не більше, ніж 5 години за один захід; 12 год – за два заходи; 20 год – за три заходи
- проведення заходів щодо виховання духовності та культури студентів (відвідування не менше трьох театрів міста Києва та інших); За фактичними затратами часу, але не більше, ніж 5 години за один захід; 12 год – за два заходи; 20 год – за три заходи (з обов’язковим висвітленням проведених заходів та наявності фото-підтвердження розміщеного на сайті університету)
- проведення заходів щодо професійного самовизначення (відвідування не менше трьох виставок наукових досягнень в різних сферах професійної діяльності); За фактичними затратами часу, але не більше, ніж 5 години за один захід; 12 год – за два заходи; 20 год – за три заходи (з обов’язковим висвітленням проведених заходів та наявності фото-підтвердження розміщеного на сайті університету)
- проведення заходів щодо інтелектуально-духовного виховання (підготовка студентів до участі в агродебатах, конкурсі на інтелектуальну групу, студентській республіці, зльоті студентських лідерів аграрних ЗВО, Ректорській школі лідерства); 
* з обов’язковим висвітленням проведених заходів та наявності фото-підтвердження розміщеного на сайт університету
- формування здорового способу життя та фізичної культури, проведення екскурсій по Україні та м. Києву; За фактичними затратами часу, але не більше, ніж 4 години на навчальний рік за один захід (з обов’язковим висвітленням проведених заходів та наявності фото-підтвердження розміщеного на сайт університету
- за наявності плану роботи та звіту про виконану роботу наставником на вченій раді факультету і затвердженого деканом факультету/директором ННІ, директором ННЦ ВР і СР з обов’язковим висвітленням проведених заходів згідно плану на сайті університету.
* за умов відсутності порушень 
- за наявності лише заповненого журналу наставника академічної групи</t>
  </si>
  <si>
    <r>
      <t xml:space="preserve">За фактичними затратами часу, але не більше, ніж </t>
    </r>
    <r>
      <rPr>
        <b/>
        <sz val="6"/>
        <rFont val="Calibri"/>
        <family val="2"/>
        <charset val="204"/>
      </rPr>
      <t>100</t>
    </r>
    <r>
      <rPr>
        <sz val="6"/>
        <rFont val="Calibri"/>
        <family val="2"/>
        <charset val="204"/>
      </rPr>
      <t xml:space="preserve"> год на одну особу на навчальний рік.
* затвердженого звіту наставника вченою радою факультету / інституту, деканом факультету / директором ННІ, директором ННЦ ВР і СР
* за умов відсутності порушень в навчальній групі
20 год
 20 год
20 год
20 год
20 год
50 год
20 год</t>
    </r>
  </si>
  <si>
    <t>Організація НПП творчих вечорів, концертів, фестивалів, вікторин та інших культурно-масових заходів (крім викладачів кафедри культурології) на рівні факультету/ННІ/ університету.</t>
  </si>
  <si>
    <t>За фактичними затратами часу, але не більше, ніж 40 год на одну особу на навчальний рік. За умов наявності сценарію заходу, погодженого з директором ННІ/деканом факультету, директором ННЦ виховної роботи та соціального розвитку, затвердженого проректором з навчальної і виховної роботи та наявності фото- підтвердження, розміщеного на сайті університету</t>
  </si>
  <si>
    <t xml:space="preserve">За фактичними затратами часу, але не більше, ніж 4 год за один захід та не більше, ніж 40 год на навчальний рік. 
За умов наявності фотопідтвердження, розміщеного на сайті університету </t>
  </si>
  <si>
    <t xml:space="preserve">Завоювання НПП призового місця в особистому заліку або в складі команди на спортивних змаганнях:
- спартакіаді, кубку НУБіП України
- районних
- міських або обласних
- всеукраїнських
- міжнародних турнірах
</t>
  </si>
  <si>
    <t>Завоювання збірною командою ННІ/факультету чи структурного підрозділу призового місця у змаганнях Спартакіади «Здоров’я» НУБіП України з кожного виду спорту (окрім НПП кафедри фізичного виховання):
– 1 місце
– 2 місце
– 3 місце</t>
  </si>
  <si>
    <t xml:space="preserve">Відповідальному від факультету – 10 год
НПП – донору – 10 год
</t>
  </si>
  <si>
    <t>Проведення НПП військово-патріотичного виховання серед студентів ННІ/факультету (у разі зарахування студента на кафедру військової підготовки) за поданням директора ННІ/ декана факультету та завідувача кафедри військової підготовки</t>
  </si>
  <si>
    <t>10 год за одного студента</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</si>
</sst>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80" formatCode="0.000"/>
    <numFmt numFmtId="181" formatCode="0.0000"/>
    <numFmt numFmtId="182" formatCode="0.0"/>
  </numFmts>
  <fonts count="34" x14ac:knownFonts="1">
    <font>
      <sz val="10"/>
      <name val="Arial Cyr"/>
      <charset val="204"/>
    </font>
    <font>
      <sz val="9"/>
      <color indexed="81"/>
      <name val="Tahoma"/>
      <family val="2"/>
      <charset val="204"/>
    </font>
    <font>
      <b/>
      <sz val="9"/>
      <color indexed="81"/>
      <name val="Tahoma"/>
      <family val="2"/>
      <charset val="204"/>
    </font>
    <font>
      <b/>
      <sz val="10"/>
      <name val="Calibri"/>
      <family val="2"/>
      <charset val="204"/>
    </font>
    <font>
      <sz val="8"/>
      <name val="Calibri"/>
      <family val="2"/>
      <charset val="204"/>
    </font>
    <font>
      <b/>
      <i/>
      <sz val="9"/>
      <color indexed="18"/>
      <name val="Calibri"/>
      <family val="2"/>
      <charset val="204"/>
    </font>
    <font>
      <i/>
      <sz val="9"/>
      <name val="Calibri"/>
      <family val="2"/>
      <charset val="204"/>
    </font>
    <font>
      <i/>
      <sz val="8"/>
      <name val="Calibri"/>
      <family val="2"/>
      <charset val="204"/>
    </font>
    <font>
      <b/>
      <i/>
      <sz val="9"/>
      <color indexed="56"/>
      <name val="Calibri"/>
      <family val="2"/>
      <charset val="204"/>
    </font>
    <font>
      <b/>
      <i/>
      <sz val="10"/>
      <color indexed="18"/>
      <name val="Calibri"/>
      <family val="2"/>
      <charset val="204"/>
    </font>
    <font>
      <sz val="9"/>
      <color indexed="56"/>
      <name val="Calibri"/>
      <family val="2"/>
      <charset val="204"/>
    </font>
    <font>
      <b/>
      <i/>
      <sz val="8"/>
      <name val="Calibri"/>
      <family val="2"/>
      <charset val="204"/>
    </font>
    <font>
      <sz val="6"/>
      <name val="Calibri"/>
      <family val="2"/>
      <charset val="204"/>
    </font>
    <font>
      <b/>
      <sz val="6"/>
      <name val="Calibri"/>
      <family val="2"/>
      <charset val="204"/>
    </font>
    <font>
      <b/>
      <sz val="12"/>
      <name val="Calibri"/>
      <family val="2"/>
      <charset val="204"/>
      <scheme val="minor"/>
    </font>
    <font>
      <b/>
      <sz val="10"/>
      <name val="Calibri"/>
      <family val="2"/>
      <charset val="204"/>
      <scheme val="minor"/>
    </font>
    <font>
      <sz val="8"/>
      <name val="Calibri"/>
      <family val="2"/>
      <charset val="204"/>
      <scheme val="minor"/>
    </font>
    <font>
      <b/>
      <sz val="14"/>
      <name val="Calibri"/>
      <family val="2"/>
      <charset val="204"/>
      <scheme val="minor"/>
    </font>
    <font>
      <b/>
      <sz val="8"/>
      <name val="Calibri"/>
      <family val="2"/>
      <charset val="204"/>
      <scheme val="minor"/>
    </font>
    <font>
      <b/>
      <sz val="12"/>
      <color indexed="17"/>
      <name val="Calibri"/>
      <family val="2"/>
      <charset val="204"/>
      <scheme val="minor"/>
    </font>
    <font>
      <sz val="14"/>
      <name val="Calibri"/>
      <family val="2"/>
      <charset val="204"/>
      <scheme val="minor"/>
    </font>
    <font>
      <b/>
      <sz val="10"/>
      <color indexed="20"/>
      <name val="Calibri"/>
      <family val="2"/>
      <charset val="204"/>
      <scheme val="minor"/>
    </font>
    <font>
      <b/>
      <sz val="10"/>
      <color indexed="61"/>
      <name val="Calibri"/>
      <family val="2"/>
      <charset val="204"/>
      <scheme val="minor"/>
    </font>
    <font>
      <b/>
      <sz val="14"/>
      <color indexed="14"/>
      <name val="Calibri"/>
      <family val="2"/>
      <charset val="204"/>
      <scheme val="minor"/>
    </font>
    <font>
      <b/>
      <sz val="14"/>
      <color indexed="10"/>
      <name val="Calibri"/>
      <family val="2"/>
      <charset val="204"/>
      <scheme val="minor"/>
    </font>
    <font>
      <b/>
      <sz val="8"/>
      <color indexed="10"/>
      <name val="Calibri"/>
      <family val="2"/>
      <charset val="204"/>
      <scheme val="minor"/>
    </font>
    <font>
      <sz val="10"/>
      <color indexed="9"/>
      <name val="Calibri"/>
      <family val="2"/>
      <charset val="204"/>
      <scheme val="minor"/>
    </font>
    <font>
      <b/>
      <sz val="11"/>
      <color indexed="16"/>
      <name val="Calibri"/>
      <family val="2"/>
      <charset val="204"/>
      <scheme val="minor"/>
    </font>
    <font>
      <b/>
      <sz val="13"/>
      <color indexed="17"/>
      <name val="Calibri"/>
      <family val="2"/>
      <charset val="204"/>
      <scheme val="minor"/>
    </font>
    <font>
      <sz val="10"/>
      <name val="Calibri"/>
      <family val="2"/>
      <charset val="204"/>
      <scheme val="minor"/>
    </font>
    <font>
      <b/>
      <sz val="11"/>
      <name val="Calibri"/>
      <family val="2"/>
      <charset val="204"/>
      <scheme val="minor"/>
    </font>
    <font>
      <b/>
      <sz val="14"/>
      <color indexed="17"/>
      <name val="Calibri"/>
      <family val="2"/>
      <charset val="204"/>
      <scheme val="minor"/>
    </font>
    <font>
      <b/>
      <sz val="9"/>
      <name val="Calibri"/>
      <family val="2"/>
      <charset val="204"/>
      <scheme val="minor"/>
    </font>
    <font>
      <sz val="6"/>
      <name val="Calibri"/>
      <family val="2"/>
      <charset val="204"/>
      <scheme val="minor"/>
    </font>
  </fonts>
  <fills count="13">
    <fill>
      <patternFill patternType="none"/>
    </fill>
    <fill>
      <patternFill patternType="gray125"/>
    </fill>
    <fill>
      <patternFill patternType="solid">
        <fgColor indexed="42"/>
        <bgColor indexed="64"/>
      </patternFill>
    </fill>
    <fill>
      <patternFill patternType="solid">
        <fgColor indexed="11"/>
        <bgColor indexed="64"/>
      </patternFill>
    </fill>
    <fill>
      <patternFill patternType="solid">
        <fgColor indexed="43"/>
        <bgColor indexed="64"/>
      </patternFill>
    </fill>
    <fill>
      <patternFill patternType="solid">
        <fgColor indexed="47"/>
        <bgColor indexed="64"/>
      </patternFill>
    </fill>
    <fill>
      <patternFill patternType="solid">
        <fgColor indexed="55"/>
        <bgColor indexed="64"/>
      </patternFill>
    </fill>
    <fill>
      <patternFill patternType="solid">
        <fgColor indexed="41"/>
        <bgColor indexed="64"/>
      </patternFill>
    </fill>
    <fill>
      <patternFill patternType="solid">
        <fgColor indexed="22"/>
        <bgColor indexed="64"/>
      </patternFill>
    </fill>
    <fill>
      <patternFill patternType="solid">
        <fgColor indexed="1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6" tint="0.39997558519241921"/>
        <bgColor indexed="64"/>
      </patternFill>
    </fill>
  </fills>
  <borders count="38">
    <border>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right style="thin">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193">
    <xf numFmtId="0" fontId="0" fillId="0" borderId="0" xfId="0"/>
    <xf numFmtId="0" fontId="14" fillId="0" borderId="1" xfId="0" applyFont="1" applyFill="1" applyBorder="1" applyAlignment="1" applyProtection="1">
      <alignment horizontal="center" vertical="center" wrapText="1"/>
      <protection locked="0"/>
    </xf>
    <xf numFmtId="0" fontId="14" fillId="0" borderId="2" xfId="0" applyFont="1" applyFill="1" applyBorder="1" applyAlignment="1" applyProtection="1">
      <alignment horizontal="center" vertical="center" wrapText="1"/>
      <protection locked="0"/>
    </xf>
    <xf numFmtId="1" fontId="14" fillId="2" borderId="3" xfId="0" applyNumberFormat="1" applyFont="1" applyFill="1" applyBorder="1" applyAlignment="1" applyProtection="1">
      <alignment horizontal="center" vertical="center" wrapText="1"/>
      <protection hidden="1"/>
    </xf>
    <xf numFmtId="1" fontId="15" fillId="2" borderId="3" xfId="0" applyNumberFormat="1" applyFont="1" applyFill="1" applyBorder="1" applyAlignment="1" applyProtection="1">
      <alignment horizontal="center" vertical="center" wrapText="1"/>
      <protection hidden="1"/>
    </xf>
    <xf numFmtId="0" fontId="16" fillId="0" borderId="0" xfId="0" applyFont="1"/>
    <xf numFmtId="1" fontId="14" fillId="2" borderId="4" xfId="0" applyNumberFormat="1" applyFont="1" applyFill="1" applyBorder="1" applyAlignment="1" applyProtection="1">
      <alignment horizontal="center" vertical="center" wrapText="1"/>
      <protection hidden="1"/>
    </xf>
    <xf numFmtId="0" fontId="15" fillId="0" borderId="5" xfId="0" applyFont="1" applyFill="1" applyBorder="1" applyAlignment="1" applyProtection="1">
      <alignment horizontal="center" vertical="center"/>
      <protection locked="0"/>
    </xf>
    <xf numFmtId="49" fontId="15" fillId="0" borderId="6" xfId="0" applyNumberFormat="1" applyFont="1" applyFill="1" applyBorder="1" applyAlignment="1" applyProtection="1">
      <alignment horizontal="center" vertical="center" textRotation="90" wrapText="1"/>
      <protection locked="0"/>
    </xf>
    <xf numFmtId="1" fontId="15" fillId="0" borderId="7" xfId="0" applyNumberFormat="1" applyFont="1" applyFill="1" applyBorder="1" applyAlignment="1" applyProtection="1">
      <alignment horizontal="center" vertical="center" wrapText="1"/>
      <protection locked="0"/>
    </xf>
    <xf numFmtId="1" fontId="15" fillId="0" borderId="8" xfId="0" applyNumberFormat="1" applyFont="1" applyFill="1" applyBorder="1" applyAlignment="1" applyProtection="1">
      <alignment horizontal="center" vertical="center" wrapText="1"/>
      <protection locked="0"/>
    </xf>
    <xf numFmtId="0" fontId="16" fillId="0" borderId="9" xfId="0" applyFont="1" applyBorder="1"/>
    <xf numFmtId="181" fontId="17" fillId="3" borderId="10" xfId="0" applyNumberFormat="1" applyFont="1" applyFill="1" applyBorder="1" applyAlignment="1" applyProtection="1">
      <alignment horizontal="center" vertical="center" wrapText="1"/>
      <protection hidden="1"/>
    </xf>
    <xf numFmtId="49" fontId="18" fillId="0" borderId="10" xfId="0" applyNumberFormat="1" applyFont="1" applyFill="1" applyBorder="1" applyAlignment="1" applyProtection="1">
      <alignment horizontal="center" vertical="center" wrapText="1"/>
      <protection locked="0"/>
    </xf>
    <xf numFmtId="1" fontId="15" fillId="0" borderId="5" xfId="0" applyNumberFormat="1" applyFont="1" applyFill="1" applyBorder="1" applyAlignment="1" applyProtection="1">
      <alignment horizontal="center" vertical="center" wrapText="1"/>
      <protection locked="0"/>
    </xf>
    <xf numFmtId="1" fontId="15" fillId="0" borderId="11" xfId="0" applyNumberFormat="1" applyFont="1" applyFill="1" applyBorder="1" applyAlignment="1" applyProtection="1">
      <alignment horizontal="center" vertical="center" wrapText="1"/>
      <protection locked="0"/>
    </xf>
    <xf numFmtId="1" fontId="15" fillId="0" borderId="12" xfId="0" applyNumberFormat="1" applyFont="1" applyFill="1" applyBorder="1" applyAlignment="1" applyProtection="1">
      <alignment horizontal="center" vertical="center" wrapText="1"/>
      <protection locked="0"/>
    </xf>
    <xf numFmtId="1" fontId="15" fillId="4" borderId="4" xfId="0" applyNumberFormat="1" applyFont="1" applyFill="1" applyBorder="1" applyAlignment="1" applyProtection="1">
      <alignment horizontal="right" vertical="center"/>
      <protection hidden="1"/>
    </xf>
    <xf numFmtId="0" fontId="16" fillId="0" borderId="0" xfId="0" applyFont="1" applyProtection="1">
      <protection hidden="1"/>
    </xf>
    <xf numFmtId="0" fontId="19" fillId="4" borderId="4" xfId="0" applyFont="1" applyFill="1" applyBorder="1" applyAlignment="1" applyProtection="1">
      <alignment horizontal="left" vertical="center"/>
      <protection hidden="1"/>
    </xf>
    <xf numFmtId="180" fontId="15" fillId="5" borderId="4" xfId="0" applyNumberFormat="1" applyFont="1" applyFill="1" applyBorder="1" applyAlignment="1" applyProtection="1">
      <alignment horizontal="right" vertical="center"/>
      <protection hidden="1"/>
    </xf>
    <xf numFmtId="0" fontId="19" fillId="4" borderId="4" xfId="0" applyFont="1" applyFill="1" applyBorder="1" applyAlignment="1" applyProtection="1">
      <alignment horizontal="left" vertical="center" wrapText="1"/>
      <protection hidden="1"/>
    </xf>
    <xf numFmtId="180" fontId="15" fillId="6" borderId="4" xfId="0" applyNumberFormat="1" applyFont="1" applyFill="1" applyBorder="1" applyAlignment="1" applyProtection="1">
      <alignment horizontal="right" vertical="center"/>
      <protection hidden="1"/>
    </xf>
    <xf numFmtId="1" fontId="15" fillId="5" borderId="4" xfId="0" applyNumberFormat="1" applyFont="1" applyFill="1" applyBorder="1" applyAlignment="1" applyProtection="1">
      <alignment horizontal="center" vertical="center"/>
      <protection hidden="1"/>
    </xf>
    <xf numFmtId="180" fontId="17" fillId="5" borderId="4" xfId="0" applyNumberFormat="1" applyFont="1" applyFill="1" applyBorder="1" applyAlignment="1" applyProtection="1">
      <alignment horizontal="right" vertical="center"/>
      <protection hidden="1"/>
    </xf>
    <xf numFmtId="2" fontId="14" fillId="3" borderId="11" xfId="0" applyNumberFormat="1" applyFont="1" applyFill="1" applyBorder="1" applyAlignment="1" applyProtection="1">
      <alignment horizontal="center" vertical="center"/>
      <protection hidden="1"/>
    </xf>
    <xf numFmtId="2" fontId="14" fillId="3" borderId="12" xfId="0" applyNumberFormat="1" applyFont="1" applyFill="1" applyBorder="1" applyAlignment="1" applyProtection="1">
      <alignment horizontal="center" vertical="center"/>
      <protection hidden="1"/>
    </xf>
    <xf numFmtId="0" fontId="20" fillId="0" borderId="0" xfId="0" applyFont="1" applyProtection="1">
      <protection hidden="1"/>
    </xf>
    <xf numFmtId="1" fontId="15" fillId="2" borderId="4" xfId="0" applyNumberFormat="1" applyFont="1" applyFill="1" applyBorder="1" applyAlignment="1" applyProtection="1">
      <alignment horizontal="right" vertical="center"/>
      <protection hidden="1"/>
    </xf>
    <xf numFmtId="1" fontId="18" fillId="2" borderId="4" xfId="0" applyNumberFormat="1" applyFont="1" applyFill="1" applyBorder="1" applyAlignment="1" applyProtection="1">
      <alignment horizontal="right" vertical="center"/>
      <protection hidden="1"/>
    </xf>
    <xf numFmtId="1" fontId="18" fillId="2" borderId="13" xfId="0" applyNumberFormat="1" applyFont="1" applyFill="1" applyBorder="1" applyAlignment="1" applyProtection="1">
      <alignment horizontal="right" vertical="center"/>
      <protection hidden="1"/>
    </xf>
    <xf numFmtId="0" fontId="21" fillId="2" borderId="4" xfId="0" applyFont="1" applyFill="1" applyBorder="1" applyAlignment="1" applyProtection="1">
      <alignment horizontal="left" vertical="center"/>
      <protection hidden="1"/>
    </xf>
    <xf numFmtId="180" fontId="15" fillId="2" borderId="4" xfId="0" applyNumberFormat="1" applyFont="1" applyFill="1" applyBorder="1" applyAlignment="1" applyProtection="1">
      <alignment horizontal="right" vertical="center"/>
      <protection hidden="1"/>
    </xf>
    <xf numFmtId="0" fontId="22" fillId="2" borderId="4" xfId="0" applyFont="1" applyFill="1" applyBorder="1" applyAlignment="1" applyProtection="1">
      <alignment horizontal="left" vertical="center"/>
      <protection hidden="1"/>
    </xf>
    <xf numFmtId="1" fontId="18" fillId="2" borderId="14" xfId="0" applyNumberFormat="1" applyFont="1" applyFill="1" applyBorder="1" applyAlignment="1" applyProtection="1">
      <alignment horizontal="center" vertical="center"/>
      <protection hidden="1"/>
    </xf>
    <xf numFmtId="0" fontId="16" fillId="2" borderId="4" xfId="0" applyFont="1" applyFill="1" applyBorder="1" applyAlignment="1" applyProtection="1">
      <alignment vertical="top" wrapText="1"/>
      <protection hidden="1"/>
    </xf>
    <xf numFmtId="1" fontId="16" fillId="0" borderId="4" xfId="0" applyNumberFormat="1" applyFont="1" applyFill="1" applyBorder="1" applyAlignment="1" applyProtection="1">
      <alignment horizontal="right" vertical="center"/>
      <protection locked="0"/>
    </xf>
    <xf numFmtId="0" fontId="16" fillId="0" borderId="0" xfId="0" applyFont="1" applyProtection="1"/>
    <xf numFmtId="1" fontId="15" fillId="10" borderId="4" xfId="0" applyNumberFormat="1" applyFont="1" applyFill="1" applyBorder="1" applyAlignment="1" applyProtection="1">
      <alignment horizontal="right" vertical="center"/>
      <protection hidden="1"/>
    </xf>
    <xf numFmtId="1" fontId="18" fillId="10" borderId="4" xfId="0" applyNumberFormat="1" applyFont="1" applyFill="1" applyBorder="1" applyAlignment="1" applyProtection="1">
      <alignment horizontal="right" vertical="center"/>
      <protection hidden="1"/>
    </xf>
    <xf numFmtId="0" fontId="21" fillId="10" borderId="4" xfId="0" applyFont="1" applyFill="1" applyBorder="1" applyAlignment="1" applyProtection="1">
      <alignment horizontal="left" vertical="center"/>
      <protection hidden="1"/>
    </xf>
    <xf numFmtId="180" fontId="15" fillId="10" borderId="4" xfId="0" applyNumberFormat="1" applyFont="1" applyFill="1" applyBorder="1" applyAlignment="1" applyProtection="1">
      <alignment horizontal="right" vertical="center"/>
      <protection hidden="1"/>
    </xf>
    <xf numFmtId="0" fontId="22" fillId="10" borderId="4" xfId="0" applyFont="1" applyFill="1" applyBorder="1" applyAlignment="1" applyProtection="1">
      <alignment horizontal="left" vertical="center"/>
      <protection hidden="1"/>
    </xf>
    <xf numFmtId="0" fontId="18" fillId="10" borderId="14" xfId="0" applyFont="1" applyFill="1" applyBorder="1" applyAlignment="1" applyProtection="1">
      <alignment horizontal="center" vertical="center"/>
      <protection hidden="1"/>
    </xf>
    <xf numFmtId="0" fontId="16" fillId="10" borderId="4" xfId="0" applyFont="1" applyFill="1" applyBorder="1" applyAlignment="1" applyProtection="1">
      <alignment horizontal="left" vertical="top" wrapText="1"/>
      <protection hidden="1"/>
    </xf>
    <xf numFmtId="0" fontId="16" fillId="10" borderId="4" xfId="0" applyFont="1" applyFill="1" applyBorder="1" applyAlignment="1" applyProtection="1">
      <alignment vertical="top" wrapText="1"/>
      <protection hidden="1"/>
    </xf>
    <xf numFmtId="1" fontId="15" fillId="7" borderId="4" xfId="0" applyNumberFormat="1" applyFont="1" applyFill="1" applyBorder="1" applyAlignment="1" applyProtection="1">
      <alignment horizontal="right" vertical="center"/>
      <protection hidden="1"/>
    </xf>
    <xf numFmtId="1" fontId="18" fillId="7" borderId="4" xfId="0" applyNumberFormat="1" applyFont="1" applyFill="1" applyBorder="1" applyAlignment="1" applyProtection="1">
      <alignment horizontal="right" vertical="center"/>
      <protection hidden="1"/>
    </xf>
    <xf numFmtId="1" fontId="18" fillId="7" borderId="13" xfId="0" applyNumberFormat="1" applyFont="1" applyFill="1" applyBorder="1" applyAlignment="1" applyProtection="1">
      <alignment horizontal="right" vertical="center"/>
      <protection hidden="1"/>
    </xf>
    <xf numFmtId="0" fontId="21" fillId="7" borderId="4" xfId="0" applyFont="1" applyFill="1" applyBorder="1" applyAlignment="1" applyProtection="1">
      <alignment horizontal="left" vertical="center"/>
      <protection hidden="1"/>
    </xf>
    <xf numFmtId="180" fontId="15" fillId="7" borderId="4" xfId="0" applyNumberFormat="1" applyFont="1" applyFill="1" applyBorder="1" applyAlignment="1" applyProtection="1">
      <alignment horizontal="right" vertical="center"/>
      <protection hidden="1"/>
    </xf>
    <xf numFmtId="0" fontId="22" fillId="7" borderId="4" xfId="0" applyFont="1" applyFill="1" applyBorder="1" applyAlignment="1" applyProtection="1">
      <alignment horizontal="left" vertical="center"/>
      <protection hidden="1"/>
    </xf>
    <xf numFmtId="1" fontId="18" fillId="7" borderId="14" xfId="0" applyNumberFormat="1" applyFont="1" applyFill="1" applyBorder="1" applyAlignment="1" applyProtection="1">
      <alignment horizontal="center" vertical="center"/>
      <protection hidden="1"/>
    </xf>
    <xf numFmtId="0" fontId="16" fillId="7" borderId="4" xfId="0" applyFont="1" applyFill="1" applyBorder="1" applyAlignment="1" applyProtection="1">
      <alignment vertical="top" wrapText="1"/>
      <protection hidden="1"/>
    </xf>
    <xf numFmtId="1" fontId="16" fillId="7" borderId="4" xfId="0" applyNumberFormat="1" applyFont="1" applyFill="1" applyBorder="1" applyAlignment="1" applyProtection="1">
      <alignment vertical="top" wrapText="1"/>
      <protection hidden="1"/>
    </xf>
    <xf numFmtId="0" fontId="18" fillId="7" borderId="14" xfId="0" applyFont="1" applyFill="1" applyBorder="1" applyAlignment="1" applyProtection="1">
      <alignment horizontal="center" vertical="center"/>
      <protection hidden="1"/>
    </xf>
    <xf numFmtId="0" fontId="16" fillId="7" borderId="4" xfId="0" applyFont="1" applyFill="1" applyBorder="1" applyAlignment="1" applyProtection="1">
      <alignment horizontal="left" vertical="top" wrapText="1"/>
      <protection hidden="1"/>
    </xf>
    <xf numFmtId="1" fontId="15" fillId="7" borderId="2" xfId="0" applyNumberFormat="1" applyFont="1" applyFill="1" applyBorder="1" applyAlignment="1" applyProtection="1">
      <alignment horizontal="right" vertical="center"/>
      <protection hidden="1"/>
    </xf>
    <xf numFmtId="49" fontId="16" fillId="7" borderId="4" xfId="0" applyNumberFormat="1" applyFont="1" applyFill="1" applyBorder="1" applyAlignment="1" applyProtection="1">
      <alignment vertical="top" wrapText="1"/>
      <protection hidden="1"/>
    </xf>
    <xf numFmtId="0" fontId="16" fillId="7" borderId="2" xfId="0" applyFont="1" applyFill="1" applyBorder="1" applyAlignment="1" applyProtection="1">
      <alignment horizontal="left" vertical="top" wrapText="1"/>
      <protection hidden="1"/>
    </xf>
    <xf numFmtId="0" fontId="18" fillId="2" borderId="14" xfId="0" applyFont="1" applyFill="1" applyBorder="1" applyAlignment="1" applyProtection="1">
      <alignment horizontal="center" vertical="center"/>
      <protection hidden="1"/>
    </xf>
    <xf numFmtId="1" fontId="16" fillId="2" borderId="4" xfId="0" applyNumberFormat="1" applyFont="1" applyFill="1" applyBorder="1" applyAlignment="1" applyProtection="1">
      <alignment vertical="top" wrapText="1"/>
      <protection hidden="1"/>
    </xf>
    <xf numFmtId="1" fontId="15" fillId="7" borderId="11" xfId="0" applyNumberFormat="1" applyFont="1" applyFill="1" applyBorder="1" applyAlignment="1" applyProtection="1">
      <alignment horizontal="right" vertical="center"/>
      <protection hidden="1"/>
    </xf>
    <xf numFmtId="49" fontId="16" fillId="2" borderId="4" xfId="0" applyNumberFormat="1" applyFont="1" applyFill="1" applyBorder="1" applyAlignment="1" applyProtection="1">
      <alignment vertical="top" wrapText="1"/>
      <protection hidden="1"/>
    </xf>
    <xf numFmtId="0" fontId="16" fillId="7" borderId="4" xfId="0" applyFont="1" applyFill="1" applyBorder="1" applyAlignment="1" applyProtection="1">
      <alignment horizontal="left" vertical="center" wrapText="1"/>
      <protection locked="0"/>
    </xf>
    <xf numFmtId="1" fontId="16" fillId="0" borderId="13" xfId="0" applyNumberFormat="1" applyFont="1" applyFill="1" applyBorder="1" applyAlignment="1" applyProtection="1">
      <alignment horizontal="right" vertical="center"/>
      <protection locked="0"/>
    </xf>
    <xf numFmtId="1" fontId="16" fillId="0" borderId="2" xfId="0" applyNumberFormat="1" applyFont="1" applyFill="1" applyBorder="1" applyAlignment="1" applyProtection="1">
      <alignment horizontal="right" vertical="center"/>
      <protection locked="0"/>
    </xf>
    <xf numFmtId="1" fontId="16" fillId="0" borderId="15" xfId="0" applyNumberFormat="1" applyFont="1" applyFill="1" applyBorder="1" applyAlignment="1" applyProtection="1">
      <alignment horizontal="right" vertical="center"/>
      <protection locked="0"/>
    </xf>
    <xf numFmtId="2" fontId="16" fillId="0" borderId="16" xfId="0" applyNumberFormat="1" applyFont="1" applyBorder="1" applyAlignment="1" applyProtection="1">
      <alignment horizontal="right" vertical="center"/>
      <protection locked="0"/>
    </xf>
    <xf numFmtId="2" fontId="16" fillId="0" borderId="17" xfId="0" applyNumberFormat="1" applyFont="1" applyBorder="1" applyAlignment="1" applyProtection="1">
      <alignment horizontal="right" vertical="center"/>
      <protection locked="0"/>
    </xf>
    <xf numFmtId="2" fontId="16" fillId="0" borderId="18" xfId="0" applyNumberFormat="1" applyFont="1" applyBorder="1" applyAlignment="1" applyProtection="1">
      <alignment horizontal="right" vertical="center"/>
      <protection locked="0"/>
    </xf>
    <xf numFmtId="0" fontId="18" fillId="0" borderId="19" xfId="0" applyFont="1" applyFill="1" applyBorder="1" applyAlignment="1" applyProtection="1">
      <alignment horizontal="center" vertical="center" wrapText="1"/>
      <protection locked="0"/>
    </xf>
    <xf numFmtId="0" fontId="14" fillId="0" borderId="0" xfId="0" applyFont="1" applyBorder="1" applyAlignment="1" applyProtection="1">
      <alignment vertical="center"/>
      <protection locked="0"/>
    </xf>
    <xf numFmtId="1" fontId="14" fillId="0" borderId="0" xfId="0" applyNumberFormat="1" applyFont="1" applyBorder="1" applyAlignment="1" applyProtection="1">
      <alignment horizontal="right" vertical="center"/>
      <protection locked="0"/>
    </xf>
    <xf numFmtId="1" fontId="14" fillId="0" borderId="20" xfId="0" applyNumberFormat="1" applyFont="1" applyBorder="1" applyAlignment="1" applyProtection="1">
      <alignment horizontal="right" vertical="center"/>
      <protection locked="0"/>
    </xf>
    <xf numFmtId="0" fontId="18" fillId="8" borderId="21" xfId="0" applyFont="1" applyFill="1" applyBorder="1" applyAlignment="1" applyProtection="1">
      <alignment vertical="center" wrapText="1"/>
      <protection hidden="1"/>
    </xf>
    <xf numFmtId="2" fontId="15" fillId="0" borderId="19" xfId="0" applyNumberFormat="1" applyFont="1" applyFill="1" applyBorder="1" applyAlignment="1" applyProtection="1">
      <alignment horizontal="center" vertical="center"/>
      <protection locked="0"/>
    </xf>
    <xf numFmtId="0" fontId="20" fillId="0" borderId="0" xfId="0" applyFont="1" applyFill="1" applyBorder="1" applyAlignment="1" applyProtection="1">
      <alignment horizontal="center" vertical="center"/>
      <protection locked="0"/>
    </xf>
    <xf numFmtId="0" fontId="20" fillId="0" borderId="0" xfId="0" applyFont="1" applyBorder="1" applyAlignment="1" applyProtection="1">
      <alignment horizontal="center" vertical="center"/>
      <protection locked="0"/>
    </xf>
    <xf numFmtId="181" fontId="23" fillId="0" borderId="0" xfId="0" applyNumberFormat="1" applyFont="1" applyFill="1" applyBorder="1" applyAlignment="1" applyProtection="1">
      <alignment horizontal="center" vertical="center"/>
      <protection locked="0"/>
    </xf>
    <xf numFmtId="181" fontId="23" fillId="0" borderId="20" xfId="0" applyNumberFormat="1" applyFont="1" applyFill="1" applyBorder="1" applyAlignment="1" applyProtection="1">
      <alignment horizontal="center" vertical="center"/>
      <protection locked="0"/>
    </xf>
    <xf numFmtId="0" fontId="18" fillId="3" borderId="21" xfId="0" applyFont="1" applyFill="1" applyBorder="1" applyAlignment="1" applyProtection="1">
      <alignment vertical="center" wrapText="1"/>
      <protection hidden="1"/>
    </xf>
    <xf numFmtId="181" fontId="24" fillId="0" borderId="0" xfId="0" applyNumberFormat="1" applyFont="1" applyFill="1" applyBorder="1" applyAlignment="1" applyProtection="1">
      <alignment horizontal="center" vertical="center"/>
      <protection locked="0"/>
    </xf>
    <xf numFmtId="181" fontId="24" fillId="0" borderId="20" xfId="0" applyNumberFormat="1" applyFont="1" applyFill="1" applyBorder="1" applyAlignment="1" applyProtection="1">
      <alignment horizontal="center" vertical="center"/>
      <protection locked="0"/>
    </xf>
    <xf numFmtId="0" fontId="25" fillId="9" borderId="21" xfId="0" applyFont="1" applyFill="1" applyBorder="1" applyAlignment="1" applyProtection="1">
      <alignment vertical="center" wrapText="1"/>
      <protection hidden="1"/>
    </xf>
    <xf numFmtId="2" fontId="15" fillId="0" borderId="22" xfId="0" applyNumberFormat="1" applyFont="1" applyFill="1" applyBorder="1" applyAlignment="1" applyProtection="1">
      <alignment horizontal="center" vertical="center"/>
      <protection locked="0"/>
    </xf>
    <xf numFmtId="0" fontId="20" fillId="0" borderId="23" xfId="0" applyFont="1" applyFill="1" applyBorder="1" applyAlignment="1" applyProtection="1">
      <alignment horizontal="center" vertical="center"/>
      <protection locked="0"/>
    </xf>
    <xf numFmtId="1" fontId="16" fillId="0" borderId="23" xfId="0" applyNumberFormat="1" applyFont="1" applyFill="1" applyBorder="1" applyAlignment="1" applyProtection="1">
      <alignment horizontal="right" vertical="center"/>
      <protection locked="0"/>
    </xf>
    <xf numFmtId="1" fontId="16" fillId="0" borderId="23" xfId="0" applyNumberFormat="1" applyFont="1" applyBorder="1" applyAlignment="1" applyProtection="1">
      <alignment horizontal="right" vertical="center"/>
      <protection locked="0"/>
    </xf>
    <xf numFmtId="1" fontId="16" fillId="0" borderId="24" xfId="0" applyNumberFormat="1" applyFont="1" applyBorder="1" applyAlignment="1" applyProtection="1">
      <alignment horizontal="right" vertical="center"/>
      <protection locked="0"/>
    </xf>
    <xf numFmtId="0" fontId="26" fillId="0" borderId="0" xfId="0" applyFont="1" applyProtection="1">
      <protection hidden="1"/>
    </xf>
    <xf numFmtId="0" fontId="26" fillId="0" borderId="0" xfId="0" applyFont="1" applyFill="1" applyProtection="1">
      <protection hidden="1"/>
    </xf>
    <xf numFmtId="0" fontId="18" fillId="0" borderId="0" xfId="0" applyFont="1" applyAlignment="1" applyProtection="1">
      <alignment horizontal="center" vertical="center"/>
      <protection hidden="1"/>
    </xf>
    <xf numFmtId="0" fontId="16" fillId="0" borderId="0" xfId="0" applyFont="1" applyAlignment="1" applyProtection="1">
      <alignment vertical="top" wrapText="1"/>
      <protection hidden="1"/>
    </xf>
    <xf numFmtId="1" fontId="16" fillId="0" borderId="0" xfId="0" applyNumberFormat="1" applyFont="1" applyAlignment="1" applyProtection="1">
      <alignment horizontal="right" vertical="center"/>
      <protection hidden="1"/>
    </xf>
    <xf numFmtId="2" fontId="16" fillId="0" borderId="0" xfId="0" applyNumberFormat="1" applyFont="1" applyAlignment="1" applyProtection="1">
      <alignment horizontal="right" vertical="center"/>
      <protection hidden="1"/>
    </xf>
    <xf numFmtId="1" fontId="16" fillId="0" borderId="0" xfId="0" applyNumberFormat="1" applyFont="1" applyAlignment="1">
      <alignment horizontal="right" vertical="center"/>
    </xf>
    <xf numFmtId="0" fontId="33" fillId="2" borderId="4" xfId="0" applyFont="1" applyFill="1" applyBorder="1" applyAlignment="1" applyProtection="1">
      <alignment vertical="top" wrapText="1"/>
      <protection hidden="1"/>
    </xf>
    <xf numFmtId="1" fontId="33" fillId="2" borderId="4" xfId="0" applyNumberFormat="1" applyFont="1" applyFill="1" applyBorder="1" applyAlignment="1" applyProtection="1">
      <alignment vertical="top" wrapText="1"/>
      <protection hidden="1"/>
    </xf>
    <xf numFmtId="182" fontId="18" fillId="7" borderId="2" xfId="0" applyNumberFormat="1" applyFont="1" applyFill="1" applyBorder="1" applyAlignment="1" applyProtection="1">
      <alignment horizontal="right" vertical="center"/>
      <protection hidden="1"/>
    </xf>
    <xf numFmtId="182" fontId="18" fillId="7" borderId="11" xfId="0" applyNumberFormat="1" applyFont="1" applyFill="1" applyBorder="1" applyAlignment="1" applyProtection="1">
      <alignment horizontal="right" vertical="center"/>
      <protection hidden="1"/>
    </xf>
    <xf numFmtId="0" fontId="27" fillId="10" borderId="25" xfId="0" applyFont="1" applyFill="1" applyBorder="1" applyAlignment="1" applyProtection="1">
      <alignment horizontal="left" vertical="center" wrapText="1"/>
      <protection hidden="1"/>
    </xf>
    <xf numFmtId="0" fontId="27" fillId="10" borderId="26" xfId="0" applyFont="1" applyFill="1" applyBorder="1" applyAlignment="1" applyProtection="1">
      <alignment horizontal="left" vertical="center" wrapText="1"/>
      <protection hidden="1"/>
    </xf>
    <xf numFmtId="0" fontId="27" fillId="10" borderId="10" xfId="0" applyFont="1" applyFill="1" applyBorder="1" applyAlignment="1" applyProtection="1">
      <alignment horizontal="left" vertical="center" wrapText="1"/>
      <protection hidden="1"/>
    </xf>
    <xf numFmtId="0" fontId="21" fillId="10" borderId="28" xfId="0" applyFont="1" applyFill="1" applyBorder="1" applyAlignment="1" applyProtection="1">
      <alignment horizontal="center" vertical="center" wrapText="1"/>
      <protection hidden="1"/>
    </xf>
    <xf numFmtId="0" fontId="21" fillId="10" borderId="29" xfId="0" applyFont="1" applyFill="1" applyBorder="1" applyAlignment="1" applyProtection="1">
      <alignment horizontal="center" vertical="center" wrapText="1"/>
      <protection hidden="1"/>
    </xf>
    <xf numFmtId="0" fontId="21" fillId="10" borderId="30" xfId="0" applyFont="1" applyFill="1" applyBorder="1" applyAlignment="1" applyProtection="1">
      <alignment horizontal="center" vertical="center" wrapText="1"/>
      <protection hidden="1"/>
    </xf>
    <xf numFmtId="0" fontId="21" fillId="10" borderId="31" xfId="0" applyFont="1" applyFill="1" applyBorder="1" applyAlignment="1" applyProtection="1">
      <alignment horizontal="center" vertical="center" wrapText="1"/>
      <protection hidden="1"/>
    </xf>
    <xf numFmtId="2" fontId="18" fillId="7" borderId="2" xfId="0" applyNumberFormat="1" applyFont="1" applyFill="1" applyBorder="1" applyAlignment="1" applyProtection="1">
      <alignment horizontal="right" vertical="center"/>
      <protection hidden="1"/>
    </xf>
    <xf numFmtId="2" fontId="18" fillId="7" borderId="11" xfId="0" applyNumberFormat="1" applyFont="1" applyFill="1" applyBorder="1" applyAlignment="1" applyProtection="1">
      <alignment horizontal="right" vertical="center"/>
      <protection hidden="1"/>
    </xf>
    <xf numFmtId="2" fontId="18" fillId="10" borderId="2" xfId="0" applyNumberFormat="1" applyFont="1" applyFill="1" applyBorder="1" applyAlignment="1" applyProtection="1">
      <alignment horizontal="center" vertical="center"/>
      <protection hidden="1"/>
    </xf>
    <xf numFmtId="2" fontId="18" fillId="10" borderId="11" xfId="0" applyNumberFormat="1" applyFont="1" applyFill="1" applyBorder="1" applyAlignment="1" applyProtection="1">
      <alignment horizontal="center" vertical="center"/>
      <protection hidden="1"/>
    </xf>
    <xf numFmtId="2" fontId="18" fillId="2" borderId="4" xfId="0" applyNumberFormat="1" applyFont="1" applyFill="1" applyBorder="1" applyAlignment="1" applyProtection="1">
      <alignment horizontal="right" vertical="center"/>
      <protection hidden="1"/>
    </xf>
    <xf numFmtId="0" fontId="29" fillId="0" borderId="4" xfId="0" applyFont="1" applyBorder="1" applyAlignment="1" applyProtection="1">
      <alignment horizontal="right" vertical="center"/>
      <protection hidden="1"/>
    </xf>
    <xf numFmtId="2" fontId="18" fillId="7" borderId="4" xfId="0" applyNumberFormat="1" applyFont="1" applyFill="1" applyBorder="1" applyAlignment="1" applyProtection="1">
      <alignment horizontal="right" vertical="center"/>
      <protection hidden="1"/>
    </xf>
    <xf numFmtId="182" fontId="18" fillId="7" borderId="15" xfId="0" applyNumberFormat="1" applyFont="1" applyFill="1" applyBorder="1" applyAlignment="1" applyProtection="1">
      <alignment horizontal="right" vertical="center"/>
      <protection hidden="1"/>
    </xf>
    <xf numFmtId="182" fontId="18" fillId="7" borderId="12" xfId="0" applyNumberFormat="1" applyFont="1" applyFill="1" applyBorder="1" applyAlignment="1" applyProtection="1">
      <alignment horizontal="right" vertical="center"/>
      <protection hidden="1"/>
    </xf>
    <xf numFmtId="2" fontId="18" fillId="2" borderId="13" xfId="0" applyNumberFormat="1" applyFont="1" applyFill="1" applyBorder="1" applyAlignment="1" applyProtection="1">
      <alignment horizontal="right" vertical="center"/>
      <protection hidden="1"/>
    </xf>
    <xf numFmtId="0" fontId="29" fillId="0" borderId="13" xfId="0" applyFont="1" applyBorder="1" applyAlignment="1" applyProtection="1">
      <alignment horizontal="right" vertical="center"/>
      <protection hidden="1"/>
    </xf>
    <xf numFmtId="2" fontId="18" fillId="7" borderId="13" xfId="0" applyNumberFormat="1" applyFont="1" applyFill="1" applyBorder="1" applyAlignment="1" applyProtection="1">
      <alignment horizontal="right" vertical="center"/>
      <protection hidden="1"/>
    </xf>
    <xf numFmtId="0" fontId="29" fillId="0" borderId="4" xfId="0" applyFont="1" applyBorder="1" applyProtection="1">
      <protection hidden="1"/>
    </xf>
    <xf numFmtId="2" fontId="18" fillId="5" borderId="4" xfId="0" applyNumberFormat="1" applyFont="1" applyFill="1" applyBorder="1" applyAlignment="1" applyProtection="1">
      <alignment horizontal="center" vertical="center"/>
      <protection hidden="1"/>
    </xf>
    <xf numFmtId="0" fontId="29" fillId="0" borderId="4" xfId="0" applyFont="1" applyBorder="1" applyAlignment="1" applyProtection="1">
      <alignment horizontal="center" vertical="center"/>
      <protection hidden="1"/>
    </xf>
    <xf numFmtId="2" fontId="18" fillId="7" borderId="15" xfId="0" applyNumberFormat="1" applyFont="1" applyFill="1" applyBorder="1" applyAlignment="1" applyProtection="1">
      <alignment horizontal="right" vertical="center"/>
      <protection hidden="1"/>
    </xf>
    <xf numFmtId="2" fontId="18" fillId="7" borderId="12" xfId="0" applyNumberFormat="1" applyFont="1" applyFill="1" applyBorder="1" applyAlignment="1" applyProtection="1">
      <alignment horizontal="right" vertical="center"/>
      <protection hidden="1"/>
    </xf>
    <xf numFmtId="2" fontId="18" fillId="5" borderId="13" xfId="0" applyNumberFormat="1" applyFont="1" applyFill="1" applyBorder="1" applyAlignment="1" applyProtection="1">
      <alignment horizontal="center" vertical="center"/>
      <protection hidden="1"/>
    </xf>
    <xf numFmtId="0" fontId="29" fillId="0" borderId="13" xfId="0" applyFont="1" applyBorder="1" applyAlignment="1" applyProtection="1">
      <alignment horizontal="center" vertical="center"/>
      <protection hidden="1"/>
    </xf>
    <xf numFmtId="0" fontId="27" fillId="7" borderId="25" xfId="0" applyFont="1" applyFill="1" applyBorder="1" applyAlignment="1" applyProtection="1">
      <alignment horizontal="left" vertical="center" wrapText="1"/>
      <protection hidden="1"/>
    </xf>
    <xf numFmtId="0" fontId="27" fillId="7" borderId="26" xfId="0" applyFont="1" applyFill="1" applyBorder="1" applyAlignment="1" applyProtection="1">
      <alignment horizontal="left" vertical="center" wrapText="1"/>
      <protection hidden="1"/>
    </xf>
    <xf numFmtId="0" fontId="27" fillId="7" borderId="10" xfId="0" applyFont="1" applyFill="1" applyBorder="1" applyAlignment="1" applyProtection="1">
      <alignment horizontal="left" vertical="center" wrapText="1"/>
      <protection hidden="1"/>
    </xf>
    <xf numFmtId="0" fontId="15" fillId="2" borderId="35" xfId="0" applyFont="1" applyFill="1" applyBorder="1" applyAlignment="1" applyProtection="1">
      <alignment horizontal="left" vertical="center" wrapText="1"/>
      <protection hidden="1"/>
    </xf>
    <xf numFmtId="0" fontId="15" fillId="2" borderId="9" xfId="0" applyFont="1" applyFill="1" applyBorder="1" applyAlignment="1" applyProtection="1">
      <alignment horizontal="left" vertical="center" wrapText="1"/>
      <protection hidden="1"/>
    </xf>
    <xf numFmtId="0" fontId="15" fillId="0" borderId="23" xfId="0" applyFont="1" applyFill="1" applyBorder="1" applyAlignment="1" applyProtection="1">
      <alignment horizontal="left" vertical="center"/>
      <protection locked="0"/>
    </xf>
    <xf numFmtId="0" fontId="15" fillId="2" borderId="36" xfId="0" applyFont="1" applyFill="1" applyBorder="1" applyAlignment="1" applyProtection="1">
      <alignment horizontal="left" vertical="center" wrapText="1"/>
      <protection hidden="1"/>
    </xf>
    <xf numFmtId="0" fontId="15" fillId="2" borderId="37" xfId="0" applyFont="1" applyFill="1" applyBorder="1" applyAlignment="1" applyProtection="1">
      <alignment horizontal="left" vertical="center" wrapText="1"/>
      <protection hidden="1"/>
    </xf>
    <xf numFmtId="0" fontId="15" fillId="0" borderId="0" xfId="0" applyFont="1" applyFill="1" applyBorder="1" applyAlignment="1" applyProtection="1">
      <alignment horizontal="left" vertical="center"/>
      <protection locked="0"/>
    </xf>
    <xf numFmtId="0" fontId="15" fillId="2" borderId="25" xfId="0" applyFont="1" applyFill="1" applyBorder="1" applyAlignment="1" applyProtection="1">
      <alignment horizontal="left" vertical="center" wrapText="1"/>
      <protection hidden="1"/>
    </xf>
    <xf numFmtId="0" fontId="15" fillId="2" borderId="26" xfId="0" applyFont="1" applyFill="1" applyBorder="1" applyAlignment="1" applyProtection="1">
      <alignment horizontal="left" vertical="center" wrapText="1"/>
      <protection hidden="1"/>
    </xf>
    <xf numFmtId="0" fontId="14" fillId="11" borderId="22" xfId="0" applyFont="1" applyFill="1" applyBorder="1" applyAlignment="1" applyProtection="1">
      <alignment horizontal="left" vertical="center" wrapText="1"/>
      <protection hidden="1"/>
    </xf>
    <xf numFmtId="0" fontId="14" fillId="11" borderId="23" xfId="0" applyFont="1" applyFill="1" applyBorder="1" applyAlignment="1" applyProtection="1">
      <alignment horizontal="left" vertical="center" wrapText="1"/>
      <protection hidden="1"/>
    </xf>
    <xf numFmtId="0" fontId="14" fillId="0" borderId="0" xfId="0" applyFont="1" applyBorder="1" applyAlignment="1" applyProtection="1">
      <alignment horizontal="left" vertical="center"/>
      <protection locked="0"/>
    </xf>
    <xf numFmtId="0" fontId="14" fillId="7" borderId="19" xfId="0" applyFont="1" applyFill="1" applyBorder="1" applyAlignment="1" applyProtection="1">
      <alignment horizontal="center" vertical="center" wrapText="1"/>
      <protection hidden="1"/>
    </xf>
    <xf numFmtId="0" fontId="14" fillId="7" borderId="0" xfId="0" applyFont="1" applyFill="1" applyBorder="1" applyAlignment="1" applyProtection="1">
      <alignment horizontal="center" vertical="center" wrapText="1"/>
      <protection hidden="1"/>
    </xf>
    <xf numFmtId="0" fontId="14" fillId="0" borderId="17" xfId="0" applyFont="1" applyBorder="1" applyAlignment="1" applyProtection="1">
      <alignment vertical="center"/>
      <protection locked="0"/>
    </xf>
    <xf numFmtId="0" fontId="21" fillId="7" borderId="28" xfId="0" applyFont="1" applyFill="1" applyBorder="1" applyAlignment="1" applyProtection="1">
      <alignment horizontal="center" vertical="center" wrapText="1"/>
      <protection hidden="1"/>
    </xf>
    <xf numFmtId="0" fontId="21" fillId="7" borderId="29" xfId="0" applyFont="1" applyFill="1" applyBorder="1" applyAlignment="1" applyProtection="1">
      <alignment horizontal="center" vertical="center" wrapText="1"/>
      <protection hidden="1"/>
    </xf>
    <xf numFmtId="0" fontId="21" fillId="7" borderId="30" xfId="0" applyFont="1" applyFill="1" applyBorder="1" applyAlignment="1" applyProtection="1">
      <alignment horizontal="center" vertical="center" wrapText="1"/>
      <protection hidden="1"/>
    </xf>
    <xf numFmtId="0" fontId="21" fillId="7" borderId="31" xfId="0" applyFont="1" applyFill="1" applyBorder="1" applyAlignment="1" applyProtection="1">
      <alignment horizontal="center" vertical="center" wrapText="1"/>
      <protection hidden="1"/>
    </xf>
    <xf numFmtId="0" fontId="17" fillId="11" borderId="3" xfId="0" applyFont="1" applyFill="1" applyBorder="1" applyAlignment="1" applyProtection="1">
      <alignment horizontal="center" vertical="center" wrapText="1"/>
      <protection hidden="1"/>
    </xf>
    <xf numFmtId="0" fontId="20" fillId="11" borderId="2" xfId="0" applyFont="1" applyFill="1" applyBorder="1" applyAlignment="1" applyProtection="1">
      <alignment horizontal="center" vertical="center" wrapText="1"/>
      <protection hidden="1"/>
    </xf>
    <xf numFmtId="0" fontId="32" fillId="0" borderId="32" xfId="0" applyFont="1" applyFill="1" applyBorder="1" applyAlignment="1" applyProtection="1">
      <alignment horizontal="center" vertical="center" wrapText="1"/>
      <protection locked="0"/>
    </xf>
    <xf numFmtId="0" fontId="32" fillId="0" borderId="3" xfId="0" applyFont="1" applyFill="1" applyBorder="1" applyAlignment="1" applyProtection="1">
      <alignment horizontal="center" vertical="center" wrapText="1"/>
      <protection locked="0"/>
    </xf>
    <xf numFmtId="0" fontId="21" fillId="2" borderId="28" xfId="0" applyFont="1" applyFill="1" applyBorder="1" applyAlignment="1" applyProtection="1">
      <alignment horizontal="center" vertical="center" wrapText="1"/>
      <protection hidden="1"/>
    </xf>
    <xf numFmtId="0" fontId="29" fillId="0" borderId="29" xfId="0" applyFont="1" applyBorder="1" applyAlignment="1" applyProtection="1">
      <alignment horizontal="center" vertical="center" wrapText="1"/>
      <protection hidden="1"/>
    </xf>
    <xf numFmtId="0" fontId="29" fillId="0" borderId="30" xfId="0" applyFont="1" applyBorder="1" applyAlignment="1" applyProtection="1">
      <alignment horizontal="center" vertical="center" wrapText="1"/>
      <protection hidden="1"/>
    </xf>
    <xf numFmtId="0" fontId="29" fillId="0" borderId="31" xfId="0" applyFont="1" applyBorder="1" applyAlignment="1" applyProtection="1">
      <alignment horizontal="center" vertical="center" wrapText="1"/>
      <protection hidden="1"/>
    </xf>
    <xf numFmtId="0" fontId="27" fillId="2" borderId="14" xfId="0" applyFont="1" applyFill="1" applyBorder="1" applyAlignment="1" applyProtection="1">
      <alignment horizontal="left" vertical="center"/>
      <protection hidden="1"/>
    </xf>
    <xf numFmtId="0" fontId="27" fillId="2" borderId="4" xfId="0" applyFont="1" applyFill="1" applyBorder="1" applyAlignment="1" applyProtection="1">
      <alignment horizontal="left" vertical="center"/>
      <protection hidden="1"/>
    </xf>
    <xf numFmtId="0" fontId="21" fillId="2" borderId="14" xfId="0" applyFont="1" applyFill="1" applyBorder="1" applyAlignment="1" applyProtection="1">
      <alignment horizontal="center" vertical="center" wrapText="1"/>
      <protection hidden="1"/>
    </xf>
    <xf numFmtId="0" fontId="29" fillId="0" borderId="4" xfId="0" applyFont="1" applyBorder="1" applyAlignment="1" applyProtection="1">
      <alignment horizontal="center" vertical="center" wrapText="1"/>
      <protection hidden="1"/>
    </xf>
    <xf numFmtId="0" fontId="29" fillId="0" borderId="14" xfId="0" applyFont="1" applyBorder="1" applyAlignment="1" applyProtection="1">
      <alignment horizontal="center" vertical="center" wrapText="1"/>
      <protection hidden="1"/>
    </xf>
    <xf numFmtId="0" fontId="27" fillId="2" borderId="14" xfId="0" applyFont="1" applyFill="1" applyBorder="1" applyAlignment="1" applyProtection="1">
      <alignment horizontal="left" vertical="center" wrapText="1"/>
      <protection hidden="1"/>
    </xf>
    <xf numFmtId="0" fontId="27" fillId="2" borderId="4" xfId="0" applyFont="1" applyFill="1" applyBorder="1" applyAlignment="1" applyProtection="1">
      <alignment horizontal="left" vertical="center" wrapText="1"/>
      <protection hidden="1"/>
    </xf>
    <xf numFmtId="0" fontId="15" fillId="3" borderId="25" xfId="0" applyFont="1" applyFill="1" applyBorder="1" applyAlignment="1" applyProtection="1">
      <alignment horizontal="center" vertical="center" wrapText="1"/>
      <protection hidden="1"/>
    </xf>
    <xf numFmtId="0" fontId="15" fillId="3" borderId="26" xfId="0" applyFont="1" applyFill="1" applyBorder="1" applyAlignment="1" applyProtection="1">
      <alignment horizontal="center" vertical="center" wrapText="1"/>
      <protection hidden="1"/>
    </xf>
    <xf numFmtId="0" fontId="17" fillId="12" borderId="33" xfId="0" applyFont="1" applyFill="1" applyBorder="1" applyAlignment="1" applyProtection="1">
      <alignment horizontal="center" vertical="center" wrapText="1"/>
      <protection hidden="1"/>
    </xf>
    <xf numFmtId="0" fontId="20" fillId="12" borderId="29" xfId="0" applyFont="1" applyFill="1" applyBorder="1" applyAlignment="1" applyProtection="1">
      <alignment horizontal="center" vertical="center" wrapText="1"/>
      <protection hidden="1"/>
    </xf>
    <xf numFmtId="0" fontId="20" fillId="12" borderId="0" xfId="0" applyFont="1" applyFill="1" applyBorder="1" applyAlignment="1" applyProtection="1">
      <alignment horizontal="center" vertical="center" wrapText="1"/>
      <protection hidden="1"/>
    </xf>
    <xf numFmtId="0" fontId="20" fillId="12" borderId="34" xfId="0" applyFont="1" applyFill="1" applyBorder="1" applyAlignment="1" applyProtection="1">
      <alignment horizontal="center" vertical="center" wrapText="1"/>
      <protection hidden="1"/>
    </xf>
    <xf numFmtId="1" fontId="30" fillId="2" borderId="28" xfId="0" applyNumberFormat="1" applyFont="1" applyFill="1" applyBorder="1" applyAlignment="1" applyProtection="1">
      <alignment horizontal="center" vertical="center" wrapText="1"/>
      <protection hidden="1"/>
    </xf>
    <xf numFmtId="1" fontId="29" fillId="0" borderId="19" xfId="0" applyNumberFormat="1" applyFont="1" applyBorder="1" applyAlignment="1" applyProtection="1">
      <alignment horizontal="center" vertical="center" wrapText="1"/>
      <protection hidden="1"/>
    </xf>
    <xf numFmtId="0" fontId="28" fillId="4" borderId="28" xfId="0" applyFont="1" applyFill="1" applyBorder="1" applyAlignment="1" applyProtection="1">
      <alignment horizontal="center" vertical="center" wrapText="1"/>
      <protection hidden="1"/>
    </xf>
    <xf numFmtId="0" fontId="28" fillId="4" borderId="29" xfId="0" applyFont="1" applyFill="1" applyBorder="1" applyAlignment="1" applyProtection="1">
      <alignment horizontal="center" vertical="center" wrapText="1"/>
      <protection hidden="1"/>
    </xf>
    <xf numFmtId="0" fontId="28" fillId="4" borderId="19" xfId="0" applyFont="1" applyFill="1" applyBorder="1" applyAlignment="1" applyProtection="1">
      <alignment horizontal="center" vertical="center" wrapText="1"/>
      <protection hidden="1"/>
    </xf>
    <xf numFmtId="0" fontId="28" fillId="4" borderId="34" xfId="0" applyFont="1" applyFill="1" applyBorder="1" applyAlignment="1" applyProtection="1">
      <alignment horizontal="center" vertical="center" wrapText="1"/>
      <protection hidden="1"/>
    </xf>
    <xf numFmtId="0" fontId="28" fillId="4" borderId="30" xfId="0" applyFont="1" applyFill="1" applyBorder="1" applyAlignment="1" applyProtection="1">
      <alignment horizontal="center" vertical="center" wrapText="1"/>
      <protection hidden="1"/>
    </xf>
    <xf numFmtId="0" fontId="28" fillId="4" borderId="31" xfId="0" applyFont="1" applyFill="1" applyBorder="1" applyAlignment="1" applyProtection="1">
      <alignment horizontal="center" vertical="center" wrapText="1"/>
      <protection hidden="1"/>
    </xf>
    <xf numFmtId="0" fontId="30" fillId="4" borderId="26" xfId="0" applyFont="1" applyFill="1" applyBorder="1" applyAlignment="1" applyProtection="1">
      <alignment horizontal="center" vertical="center" wrapText="1"/>
      <protection hidden="1"/>
    </xf>
    <xf numFmtId="0" fontId="29" fillId="0" borderId="26" xfId="0" applyFont="1" applyBorder="1" applyAlignment="1" applyProtection="1">
      <alignment horizontal="center" vertical="center" wrapText="1"/>
      <protection hidden="1"/>
    </xf>
    <xf numFmtId="0" fontId="31" fillId="4" borderId="25" xfId="0" applyFont="1" applyFill="1" applyBorder="1" applyAlignment="1" applyProtection="1">
      <alignment horizontal="center" vertical="center" wrapText="1"/>
      <protection hidden="1"/>
    </xf>
    <xf numFmtId="0" fontId="20" fillId="0" borderId="26" xfId="0" applyFont="1" applyBorder="1" applyAlignment="1" applyProtection="1">
      <alignment vertical="center"/>
      <protection hidden="1"/>
    </xf>
    <xf numFmtId="0" fontId="27" fillId="7" borderId="25" xfId="0" applyFont="1" applyFill="1" applyBorder="1" applyAlignment="1" applyProtection="1">
      <alignment horizontal="left" vertical="center"/>
      <protection hidden="1"/>
    </xf>
    <xf numFmtId="0" fontId="27" fillId="7" borderId="26" xfId="0" applyFont="1" applyFill="1" applyBorder="1" applyAlignment="1" applyProtection="1">
      <alignment horizontal="left" vertical="center"/>
      <protection hidden="1"/>
    </xf>
    <xf numFmtId="0" fontId="27" fillId="7" borderId="10" xfId="0" applyFont="1" applyFill="1" applyBorder="1" applyAlignment="1" applyProtection="1">
      <alignment horizontal="left" vertical="center"/>
      <protection hidden="1"/>
    </xf>
    <xf numFmtId="0" fontId="28" fillId="4" borderId="27" xfId="0" applyFont="1" applyFill="1" applyBorder="1" applyAlignment="1" applyProtection="1">
      <alignment horizontal="center"/>
      <protection hidden="1"/>
    </xf>
    <xf numFmtId="0" fontId="28" fillId="4" borderId="11" xfId="0" applyFont="1" applyFill="1" applyBorder="1" applyAlignment="1" applyProtection="1">
      <alignment horizontal="center"/>
      <protection hidden="1"/>
    </xf>
    <xf numFmtId="0" fontId="27" fillId="7" borderId="14" xfId="0" applyFont="1" applyFill="1" applyBorder="1" applyAlignment="1" applyProtection="1">
      <alignment horizontal="left" vertical="center" wrapText="1"/>
      <protection hidden="1"/>
    </xf>
    <xf numFmtId="0" fontId="27" fillId="7" borderId="4" xfId="0" applyFont="1" applyFill="1" applyBorder="1" applyAlignment="1" applyProtection="1">
      <alignment horizontal="left" vertical="center" wrapText="1"/>
      <protection hidden="1"/>
    </xf>
    <xf numFmtId="0" fontId="28" fillId="4" borderId="14" xfId="0" applyFont="1" applyFill="1" applyBorder="1" applyAlignment="1" applyProtection="1">
      <alignment horizontal="center" vertical="center" wrapText="1"/>
      <protection hidden="1"/>
    </xf>
    <xf numFmtId="0" fontId="28" fillId="4" borderId="4" xfId="0" applyFont="1" applyFill="1" applyBorder="1" applyAlignment="1" applyProtection="1">
      <alignment horizontal="center" vertical="center" wrapText="1"/>
      <protection hidden="1"/>
    </xf>
    <xf numFmtId="0" fontId="28" fillId="4" borderId="25" xfId="0" applyFont="1" applyFill="1" applyBorder="1" applyAlignment="1" applyProtection="1">
      <alignment horizontal="center" vertical="center" wrapText="1"/>
      <protection hidden="1"/>
    </xf>
    <xf numFmtId="0" fontId="29" fillId="0" borderId="26" xfId="0" applyFont="1" applyBorder="1" applyAlignment="1" applyProtection="1">
      <alignment vertical="center"/>
      <protection hidden="1"/>
    </xf>
    <xf numFmtId="0" fontId="29" fillId="0" borderId="10" xfId="0" applyFont="1" applyBorder="1" applyAlignment="1" applyProtection="1">
      <alignment vertical="center"/>
      <protection hidden="1"/>
    </xf>
  </cellXfs>
  <cellStyles count="1">
    <cellStyle name="Обычный" xfId="0" builtinId="0"/>
  </cellStyles>
  <dxfs count="27">
    <dxf>
      <fill>
        <patternFill>
          <bgColor rgb="FFFFCC0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i val="0"/>
      </font>
      <fill>
        <patternFill>
          <bgColor rgb="FFFF0000"/>
        </patternFill>
      </fill>
    </dxf>
    <dxf>
      <font>
        <color rgb="FFFF0000"/>
      </font>
    </dxf>
    <dxf>
      <font>
        <b/>
        <i val="0"/>
      </font>
      <fill>
        <patternFill>
          <bgColor rgb="FFFF99CC"/>
        </patternFill>
      </fill>
    </dxf>
    <dxf>
      <font>
        <condense val="0"/>
        <extend val="0"/>
        <color indexed="42"/>
      </font>
      <fill>
        <patternFill>
          <bgColor indexed="42"/>
        </patternFill>
      </fill>
    </dxf>
    <dxf>
      <font>
        <condense val="0"/>
        <extend val="0"/>
        <color indexed="10"/>
      </font>
      <fill>
        <patternFill>
          <bgColor indexed="10"/>
        </patternFill>
      </fill>
    </dxf>
    <dxf>
      <fill>
        <patternFill>
          <bgColor indexed="22"/>
        </patternFill>
      </fill>
    </dxf>
    <dxf>
      <fill>
        <patternFill>
          <bgColor indexed="10"/>
        </patternFill>
      </fill>
    </dxf>
    <dxf>
      <font>
        <condense val="0"/>
        <extend val="0"/>
        <color auto="1"/>
      </font>
      <fill>
        <patternFill>
          <bgColor indexed="11"/>
        </patternFill>
      </fill>
    </dxf>
    <dxf>
      <fill>
        <patternFill>
          <bgColor indexed="22"/>
        </patternFill>
      </fill>
    </dxf>
    <dxf>
      <fill>
        <patternFill>
          <bgColor indexed="10"/>
        </patternFill>
      </fill>
    </dxf>
    <dxf>
      <font>
        <condense val="0"/>
        <extend val="0"/>
        <color auto="1"/>
      </font>
      <fill>
        <patternFill>
          <bgColor indexed="11"/>
        </patternFill>
      </fill>
    </dxf>
    <dxf>
      <font>
        <condense val="0"/>
        <extend val="0"/>
        <color indexed="10"/>
      </font>
    </dxf>
    <dxf>
      <font>
        <b/>
        <i val="0"/>
      </font>
      <fill>
        <patternFill>
          <bgColor indexed="45"/>
        </patternFill>
      </fill>
    </dxf>
    <dxf>
      <font>
        <condense val="0"/>
        <extend val="0"/>
        <color indexed="10"/>
      </font>
    </dxf>
    <dxf>
      <font>
        <condense val="0"/>
        <extend val="0"/>
        <color auto="1"/>
      </font>
      <fill>
        <patternFill>
          <bgColor indexed="45"/>
        </patternFill>
      </fill>
    </dxf>
    <dxf>
      <font>
        <condense val="0"/>
        <extend val="0"/>
        <color indexed="10"/>
      </font>
    </dxf>
    <dxf>
      <font>
        <b/>
        <i val="0"/>
      </font>
      <fill>
        <patternFill>
          <bgColor indexed="45"/>
        </patternFill>
      </fill>
    </dxf>
    <dxf>
      <font>
        <condense val="0"/>
        <extend val="0"/>
        <color indexed="10"/>
      </font>
    </dxf>
    <dxf>
      <font>
        <b/>
        <i val="0"/>
      </font>
      <fill>
        <patternFill>
          <bgColor indexed="45"/>
        </patternFill>
      </fill>
    </dxf>
    <dxf>
      <font>
        <condense val="0"/>
        <extend val="0"/>
        <color indexed="10"/>
      </font>
    </dxf>
    <dxf>
      <font>
        <b/>
        <i val="0"/>
      </font>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291"/>
  <sheetViews>
    <sheetView tabSelected="1" view="pageBreakPreview" zoomScaleNormal="115" zoomScaleSheetLayoutView="100" workbookViewId="0">
      <selection activeCell="G11" sqref="G11:G13"/>
    </sheetView>
  </sheetViews>
  <sheetFormatPr defaultColWidth="9.109375" defaultRowHeight="10.199999999999999" x14ac:dyDescent="0.2"/>
  <cols>
    <col min="1" max="1" width="3.44140625" style="92" customWidth="1"/>
    <col min="2" max="2" width="44.109375" style="18" customWidth="1"/>
    <col min="3" max="3" width="36" style="18" customWidth="1"/>
    <col min="4" max="4" width="11" style="18" customWidth="1"/>
    <col min="5" max="54" width="5" style="5" customWidth="1"/>
    <col min="55" max="16384" width="9.109375" style="5"/>
  </cols>
  <sheetData>
    <row r="1" spans="1:54" ht="32.25" customHeight="1" x14ac:dyDescent="0.2">
      <c r="A1" s="150" t="s">
        <v>59</v>
      </c>
      <c r="B1" s="151"/>
      <c r="C1" s="148" t="s">
        <v>247</v>
      </c>
      <c r="D1" s="3">
        <f>50-COUNTBLANK(E3:BB3)</f>
        <v>1</v>
      </c>
      <c r="E1" s="4">
        <v>1</v>
      </c>
      <c r="F1" s="4">
        <f>E1+1</f>
        <v>2</v>
      </c>
      <c r="G1" s="4">
        <f t="shared" ref="G1:AN1" si="0">F1+1</f>
        <v>3</v>
      </c>
      <c r="H1" s="4">
        <f t="shared" si="0"/>
        <v>4</v>
      </c>
      <c r="I1" s="4">
        <f t="shared" si="0"/>
        <v>5</v>
      </c>
      <c r="J1" s="4">
        <f t="shared" si="0"/>
        <v>6</v>
      </c>
      <c r="K1" s="4">
        <f t="shared" si="0"/>
        <v>7</v>
      </c>
      <c r="L1" s="4">
        <f>K1+1</f>
        <v>8</v>
      </c>
      <c r="M1" s="4">
        <f t="shared" si="0"/>
        <v>9</v>
      </c>
      <c r="N1" s="4">
        <f>M1+1</f>
        <v>10</v>
      </c>
      <c r="O1" s="4">
        <f>N1+1</f>
        <v>11</v>
      </c>
      <c r="P1" s="4">
        <f>O1+1</f>
        <v>12</v>
      </c>
      <c r="Q1" s="4">
        <f t="shared" si="0"/>
        <v>13</v>
      </c>
      <c r="R1" s="4">
        <f t="shared" si="0"/>
        <v>14</v>
      </c>
      <c r="S1" s="4">
        <f t="shared" si="0"/>
        <v>15</v>
      </c>
      <c r="T1" s="4">
        <f t="shared" si="0"/>
        <v>16</v>
      </c>
      <c r="U1" s="4">
        <f t="shared" si="0"/>
        <v>17</v>
      </c>
      <c r="V1" s="4">
        <f t="shared" si="0"/>
        <v>18</v>
      </c>
      <c r="W1" s="4">
        <f t="shared" si="0"/>
        <v>19</v>
      </c>
      <c r="X1" s="4">
        <f t="shared" si="0"/>
        <v>20</v>
      </c>
      <c r="Y1" s="4">
        <f t="shared" si="0"/>
        <v>21</v>
      </c>
      <c r="Z1" s="4">
        <f t="shared" si="0"/>
        <v>22</v>
      </c>
      <c r="AA1" s="4">
        <f t="shared" si="0"/>
        <v>23</v>
      </c>
      <c r="AB1" s="4">
        <f t="shared" si="0"/>
        <v>24</v>
      </c>
      <c r="AC1" s="4">
        <f t="shared" si="0"/>
        <v>25</v>
      </c>
      <c r="AD1" s="4">
        <f t="shared" si="0"/>
        <v>26</v>
      </c>
      <c r="AE1" s="4">
        <f t="shared" si="0"/>
        <v>27</v>
      </c>
      <c r="AF1" s="4">
        <f t="shared" si="0"/>
        <v>28</v>
      </c>
      <c r="AG1" s="4">
        <f t="shared" si="0"/>
        <v>29</v>
      </c>
      <c r="AH1" s="4">
        <f t="shared" si="0"/>
        <v>30</v>
      </c>
      <c r="AI1" s="4">
        <f t="shared" si="0"/>
        <v>31</v>
      </c>
      <c r="AJ1" s="4">
        <f t="shared" si="0"/>
        <v>32</v>
      </c>
      <c r="AK1" s="4">
        <f t="shared" si="0"/>
        <v>33</v>
      </c>
      <c r="AL1" s="4">
        <f t="shared" si="0"/>
        <v>34</v>
      </c>
      <c r="AM1" s="4">
        <f t="shared" si="0"/>
        <v>35</v>
      </c>
      <c r="AN1" s="4">
        <f t="shared" si="0"/>
        <v>36</v>
      </c>
      <c r="AO1" s="4">
        <f t="shared" ref="AO1:BB1" si="1">AN1+1</f>
        <v>37</v>
      </c>
      <c r="AP1" s="4">
        <f t="shared" si="1"/>
        <v>38</v>
      </c>
      <c r="AQ1" s="4">
        <f t="shared" si="1"/>
        <v>39</v>
      </c>
      <c r="AR1" s="4">
        <f t="shared" si="1"/>
        <v>40</v>
      </c>
      <c r="AS1" s="4">
        <f t="shared" si="1"/>
        <v>41</v>
      </c>
      <c r="AT1" s="4">
        <f t="shared" si="1"/>
        <v>42</v>
      </c>
      <c r="AU1" s="4">
        <f t="shared" si="1"/>
        <v>43</v>
      </c>
      <c r="AV1" s="4">
        <f t="shared" si="1"/>
        <v>44</v>
      </c>
      <c r="AW1" s="4">
        <f t="shared" si="1"/>
        <v>45</v>
      </c>
      <c r="AX1" s="4">
        <f t="shared" si="1"/>
        <v>46</v>
      </c>
      <c r="AY1" s="4">
        <f t="shared" si="1"/>
        <v>47</v>
      </c>
      <c r="AZ1" s="4">
        <f t="shared" si="1"/>
        <v>48</v>
      </c>
      <c r="BA1" s="4">
        <f t="shared" si="1"/>
        <v>49</v>
      </c>
      <c r="BB1" s="4">
        <f t="shared" si="1"/>
        <v>50</v>
      </c>
    </row>
    <row r="2" spans="1:54" ht="30.75" customHeight="1" thickBot="1" x14ac:dyDescent="0.25">
      <c r="A2" s="1">
        <v>1</v>
      </c>
      <c r="B2" s="2" t="s">
        <v>233</v>
      </c>
      <c r="C2" s="149"/>
      <c r="D2" s="6">
        <f>COUNTIF(E4:BB4,0)</f>
        <v>0</v>
      </c>
      <c r="E2" s="7">
        <v>1</v>
      </c>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row>
    <row r="3" spans="1:54" ht="111" customHeight="1" x14ac:dyDescent="0.2">
      <c r="A3" s="169">
        <f>COUNTBLANK(E3:BB3)-COUNTBLANK(E2:BB2)+COUNTBLANK(E4:BB4)+COUNTBLANK(E5:BB5)</f>
        <v>0</v>
      </c>
      <c r="B3" s="165" t="s">
        <v>31</v>
      </c>
      <c r="C3" s="166"/>
      <c r="D3" s="177" t="s">
        <v>14</v>
      </c>
      <c r="E3" s="8" t="s">
        <v>132</v>
      </c>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row>
    <row r="4" spans="1:54" s="11" customFormat="1" ht="14.4" thickBot="1" x14ac:dyDescent="0.25">
      <c r="A4" s="170"/>
      <c r="B4" s="167"/>
      <c r="C4" s="168"/>
      <c r="D4" s="178"/>
      <c r="E4" s="9">
        <v>1</v>
      </c>
      <c r="F4" s="9">
        <v>1</v>
      </c>
      <c r="G4" s="9">
        <v>1</v>
      </c>
      <c r="H4" s="9">
        <v>1</v>
      </c>
      <c r="I4" s="9">
        <v>1</v>
      </c>
      <c r="J4" s="9">
        <v>1</v>
      </c>
      <c r="K4" s="9">
        <v>1</v>
      </c>
      <c r="L4" s="9">
        <v>1</v>
      </c>
      <c r="M4" s="9">
        <v>1</v>
      </c>
      <c r="N4" s="9">
        <v>1</v>
      </c>
      <c r="O4" s="9">
        <v>1</v>
      </c>
      <c r="P4" s="9">
        <v>1</v>
      </c>
      <c r="Q4" s="9">
        <v>1</v>
      </c>
      <c r="R4" s="9">
        <v>1</v>
      </c>
      <c r="S4" s="9">
        <v>1</v>
      </c>
      <c r="T4" s="9">
        <v>1</v>
      </c>
      <c r="U4" s="9">
        <v>1</v>
      </c>
      <c r="V4" s="9">
        <v>1</v>
      </c>
      <c r="W4" s="9">
        <v>1</v>
      </c>
      <c r="X4" s="9">
        <v>1</v>
      </c>
      <c r="Y4" s="9">
        <v>1</v>
      </c>
      <c r="Z4" s="9">
        <v>1</v>
      </c>
      <c r="AA4" s="9">
        <v>1</v>
      </c>
      <c r="AB4" s="9">
        <v>1</v>
      </c>
      <c r="AC4" s="9">
        <v>1</v>
      </c>
      <c r="AD4" s="9">
        <v>1</v>
      </c>
      <c r="AE4" s="9">
        <v>1</v>
      </c>
      <c r="AF4" s="9">
        <v>1</v>
      </c>
      <c r="AG4" s="9">
        <v>1</v>
      </c>
      <c r="AH4" s="9">
        <v>1</v>
      </c>
      <c r="AI4" s="9">
        <v>1</v>
      </c>
      <c r="AJ4" s="9">
        <v>1</v>
      </c>
      <c r="AK4" s="9">
        <v>1</v>
      </c>
      <c r="AL4" s="9">
        <v>1</v>
      </c>
      <c r="AM4" s="10">
        <v>1</v>
      </c>
      <c r="AN4" s="10">
        <v>1</v>
      </c>
      <c r="AO4" s="10">
        <v>1</v>
      </c>
      <c r="AP4" s="10">
        <v>1</v>
      </c>
      <c r="AQ4" s="10">
        <v>1</v>
      </c>
      <c r="AR4" s="10">
        <v>1</v>
      </c>
      <c r="AS4" s="10">
        <v>1</v>
      </c>
      <c r="AT4" s="10">
        <v>1</v>
      </c>
      <c r="AU4" s="10">
        <v>1</v>
      </c>
      <c r="AV4" s="10">
        <v>1</v>
      </c>
      <c r="AW4" s="10">
        <v>1</v>
      </c>
      <c r="AX4" s="10">
        <v>1</v>
      </c>
      <c r="AY4" s="10">
        <v>1</v>
      </c>
      <c r="AZ4" s="10">
        <v>1</v>
      </c>
      <c r="BA4" s="10">
        <v>1</v>
      </c>
      <c r="BB4" s="10">
        <v>1</v>
      </c>
    </row>
    <row r="5" spans="1:54" ht="38.25" customHeight="1" x14ac:dyDescent="0.2">
      <c r="A5" s="163"/>
      <c r="B5" s="164"/>
      <c r="C5" s="12"/>
      <c r="D5" s="13" t="s">
        <v>102</v>
      </c>
      <c r="E5" s="14">
        <v>100</v>
      </c>
      <c r="F5" s="14">
        <v>100</v>
      </c>
      <c r="G5" s="14">
        <v>100</v>
      </c>
      <c r="H5" s="14">
        <v>100</v>
      </c>
      <c r="I5" s="14">
        <v>100</v>
      </c>
      <c r="J5" s="14">
        <v>100</v>
      </c>
      <c r="K5" s="14">
        <v>100</v>
      </c>
      <c r="L5" s="14">
        <v>100</v>
      </c>
      <c r="M5" s="14">
        <v>100</v>
      </c>
      <c r="N5" s="14">
        <v>100</v>
      </c>
      <c r="O5" s="14">
        <v>100</v>
      </c>
      <c r="P5" s="14">
        <v>100</v>
      </c>
      <c r="Q5" s="14">
        <v>100</v>
      </c>
      <c r="R5" s="14">
        <v>100</v>
      </c>
      <c r="S5" s="14">
        <v>100</v>
      </c>
      <c r="T5" s="14">
        <v>100</v>
      </c>
      <c r="U5" s="14">
        <v>100</v>
      </c>
      <c r="V5" s="14">
        <v>100</v>
      </c>
      <c r="W5" s="14">
        <v>100</v>
      </c>
      <c r="X5" s="14">
        <v>100</v>
      </c>
      <c r="Y5" s="14">
        <v>100</v>
      </c>
      <c r="Z5" s="15">
        <v>100</v>
      </c>
      <c r="AA5" s="15">
        <v>100</v>
      </c>
      <c r="AB5" s="15">
        <v>100</v>
      </c>
      <c r="AC5" s="15">
        <v>100</v>
      </c>
      <c r="AD5" s="15">
        <v>100</v>
      </c>
      <c r="AE5" s="15">
        <v>100</v>
      </c>
      <c r="AF5" s="15">
        <v>100</v>
      </c>
      <c r="AG5" s="15">
        <v>100</v>
      </c>
      <c r="AH5" s="15">
        <v>100</v>
      </c>
      <c r="AI5" s="15">
        <v>100</v>
      </c>
      <c r="AJ5" s="15">
        <v>100</v>
      </c>
      <c r="AK5" s="15">
        <v>100</v>
      </c>
      <c r="AL5" s="15">
        <v>100</v>
      </c>
      <c r="AM5" s="15">
        <v>100</v>
      </c>
      <c r="AN5" s="15">
        <v>100</v>
      </c>
      <c r="AO5" s="15">
        <v>100</v>
      </c>
      <c r="AP5" s="15">
        <v>100</v>
      </c>
      <c r="AQ5" s="15">
        <v>100</v>
      </c>
      <c r="AR5" s="15">
        <v>100</v>
      </c>
      <c r="AS5" s="15">
        <v>100</v>
      </c>
      <c r="AT5" s="15">
        <v>100</v>
      </c>
      <c r="AU5" s="15">
        <v>100</v>
      </c>
      <c r="AV5" s="15">
        <v>100</v>
      </c>
      <c r="AW5" s="15">
        <v>100</v>
      </c>
      <c r="AX5" s="15">
        <v>100</v>
      </c>
      <c r="AY5" s="15">
        <v>100</v>
      </c>
      <c r="AZ5" s="15">
        <v>100</v>
      </c>
      <c r="BA5" s="15">
        <v>100</v>
      </c>
      <c r="BB5" s="16">
        <v>100</v>
      </c>
    </row>
    <row r="6" spans="1:54" s="18" customFormat="1" ht="17.399999999999999" x14ac:dyDescent="0.35">
      <c r="A6" s="184" t="s">
        <v>28</v>
      </c>
      <c r="B6" s="185"/>
      <c r="C6" s="185"/>
      <c r="D6" s="17">
        <f>SUM(E6:BB6)</f>
        <v>0</v>
      </c>
      <c r="E6" s="17">
        <f t="shared" ref="E6:AJ6" si="2">E15+E85+E108+E125+E159+E182</f>
        <v>0</v>
      </c>
      <c r="F6" s="17">
        <f t="shared" si="2"/>
        <v>0</v>
      </c>
      <c r="G6" s="17">
        <f t="shared" si="2"/>
        <v>0</v>
      </c>
      <c r="H6" s="17">
        <f t="shared" si="2"/>
        <v>0</v>
      </c>
      <c r="I6" s="17">
        <f t="shared" si="2"/>
        <v>0</v>
      </c>
      <c r="J6" s="17">
        <f t="shared" si="2"/>
        <v>0</v>
      </c>
      <c r="K6" s="17">
        <f t="shared" si="2"/>
        <v>0</v>
      </c>
      <c r="L6" s="17">
        <f t="shared" si="2"/>
        <v>0</v>
      </c>
      <c r="M6" s="17">
        <f t="shared" si="2"/>
        <v>0</v>
      </c>
      <c r="N6" s="17">
        <f t="shared" si="2"/>
        <v>0</v>
      </c>
      <c r="O6" s="17">
        <f t="shared" si="2"/>
        <v>0</v>
      </c>
      <c r="P6" s="17">
        <f t="shared" si="2"/>
        <v>0</v>
      </c>
      <c r="Q6" s="17">
        <f t="shared" si="2"/>
        <v>0</v>
      </c>
      <c r="R6" s="17">
        <f t="shared" si="2"/>
        <v>0</v>
      </c>
      <c r="S6" s="17">
        <f t="shared" si="2"/>
        <v>0</v>
      </c>
      <c r="T6" s="17">
        <f t="shared" si="2"/>
        <v>0</v>
      </c>
      <c r="U6" s="17">
        <f t="shared" si="2"/>
        <v>0</v>
      </c>
      <c r="V6" s="17">
        <f t="shared" si="2"/>
        <v>0</v>
      </c>
      <c r="W6" s="17">
        <f t="shared" si="2"/>
        <v>0</v>
      </c>
      <c r="X6" s="17">
        <f t="shared" si="2"/>
        <v>0</v>
      </c>
      <c r="Y6" s="17">
        <f t="shared" si="2"/>
        <v>0</v>
      </c>
      <c r="Z6" s="17">
        <f t="shared" si="2"/>
        <v>0</v>
      </c>
      <c r="AA6" s="17">
        <f t="shared" si="2"/>
        <v>0</v>
      </c>
      <c r="AB6" s="17">
        <f t="shared" si="2"/>
        <v>0</v>
      </c>
      <c r="AC6" s="17">
        <f t="shared" si="2"/>
        <v>0</v>
      </c>
      <c r="AD6" s="17">
        <f t="shared" si="2"/>
        <v>0</v>
      </c>
      <c r="AE6" s="17">
        <f t="shared" si="2"/>
        <v>0</v>
      </c>
      <c r="AF6" s="17">
        <f t="shared" si="2"/>
        <v>0</v>
      </c>
      <c r="AG6" s="17">
        <f t="shared" si="2"/>
        <v>0</v>
      </c>
      <c r="AH6" s="17">
        <f t="shared" si="2"/>
        <v>0</v>
      </c>
      <c r="AI6" s="17">
        <f t="shared" si="2"/>
        <v>0</v>
      </c>
      <c r="AJ6" s="17">
        <f t="shared" si="2"/>
        <v>0</v>
      </c>
      <c r="AK6" s="17">
        <f t="shared" ref="AK6:BB6" si="3">AK15+AK85+AK108+AK125+AK159+AK182</f>
        <v>0</v>
      </c>
      <c r="AL6" s="17">
        <f t="shared" si="3"/>
        <v>0</v>
      </c>
      <c r="AM6" s="17">
        <f t="shared" si="3"/>
        <v>0</v>
      </c>
      <c r="AN6" s="17">
        <f t="shared" si="3"/>
        <v>0</v>
      </c>
      <c r="AO6" s="17">
        <f t="shared" si="3"/>
        <v>0</v>
      </c>
      <c r="AP6" s="17">
        <f t="shared" si="3"/>
        <v>0</v>
      </c>
      <c r="AQ6" s="17">
        <f t="shared" si="3"/>
        <v>0</v>
      </c>
      <c r="AR6" s="17">
        <f t="shared" si="3"/>
        <v>0</v>
      </c>
      <c r="AS6" s="17">
        <f t="shared" si="3"/>
        <v>0</v>
      </c>
      <c r="AT6" s="17">
        <f t="shared" si="3"/>
        <v>0</v>
      </c>
      <c r="AU6" s="17">
        <f t="shared" si="3"/>
        <v>0</v>
      </c>
      <c r="AV6" s="17">
        <f t="shared" si="3"/>
        <v>0</v>
      </c>
      <c r="AW6" s="17">
        <f t="shared" si="3"/>
        <v>0</v>
      </c>
      <c r="AX6" s="17">
        <f t="shared" si="3"/>
        <v>0</v>
      </c>
      <c r="AY6" s="17">
        <f t="shared" si="3"/>
        <v>0</v>
      </c>
      <c r="AZ6" s="17">
        <f t="shared" si="3"/>
        <v>0</v>
      </c>
      <c r="BA6" s="17">
        <f t="shared" si="3"/>
        <v>0</v>
      </c>
      <c r="BB6" s="17">
        <f t="shared" si="3"/>
        <v>0</v>
      </c>
    </row>
    <row r="7" spans="1:54" s="18" customFormat="1" ht="15.6" x14ac:dyDescent="0.2">
      <c r="A7" s="188" t="s">
        <v>51</v>
      </c>
      <c r="B7" s="189"/>
      <c r="C7" s="19" t="s">
        <v>15</v>
      </c>
      <c r="D7" s="20">
        <f>(D6*100)/(1548*SUMIF($E$2:$BB$2,"&gt;0",$E$5:$BB$5))</f>
        <v>0</v>
      </c>
      <c r="E7" s="121">
        <f>(E6*100)/(E5*1548)</f>
        <v>0</v>
      </c>
      <c r="F7" s="121">
        <f t="shared" ref="F7:AL7" si="4">(F6*100)/(F5*1548)</f>
        <v>0</v>
      </c>
      <c r="G7" s="121">
        <f t="shared" si="4"/>
        <v>0</v>
      </c>
      <c r="H7" s="121">
        <f t="shared" si="4"/>
        <v>0</v>
      </c>
      <c r="I7" s="121">
        <f t="shared" si="4"/>
        <v>0</v>
      </c>
      <c r="J7" s="121">
        <f t="shared" si="4"/>
        <v>0</v>
      </c>
      <c r="K7" s="121">
        <f t="shared" si="4"/>
        <v>0</v>
      </c>
      <c r="L7" s="121">
        <f t="shared" si="4"/>
        <v>0</v>
      </c>
      <c r="M7" s="121">
        <f t="shared" si="4"/>
        <v>0</v>
      </c>
      <c r="N7" s="121">
        <f t="shared" si="4"/>
        <v>0</v>
      </c>
      <c r="O7" s="121">
        <f t="shared" si="4"/>
        <v>0</v>
      </c>
      <c r="P7" s="121">
        <f t="shared" si="4"/>
        <v>0</v>
      </c>
      <c r="Q7" s="121">
        <f t="shared" si="4"/>
        <v>0</v>
      </c>
      <c r="R7" s="121">
        <f t="shared" si="4"/>
        <v>0</v>
      </c>
      <c r="S7" s="121">
        <f t="shared" si="4"/>
        <v>0</v>
      </c>
      <c r="T7" s="121">
        <f t="shared" si="4"/>
        <v>0</v>
      </c>
      <c r="U7" s="121">
        <f t="shared" si="4"/>
        <v>0</v>
      </c>
      <c r="V7" s="121">
        <f t="shared" si="4"/>
        <v>0</v>
      </c>
      <c r="W7" s="121">
        <f>(W6*100)/(W5*1548)</f>
        <v>0</v>
      </c>
      <c r="X7" s="121">
        <f>(X6*100)/(X5*1548)</f>
        <v>0</v>
      </c>
      <c r="Y7" s="121">
        <f>(Y6*100)/(Y5*1548)</f>
        <v>0</v>
      </c>
      <c r="Z7" s="121">
        <f t="shared" si="4"/>
        <v>0</v>
      </c>
      <c r="AA7" s="121">
        <f>(AA6*100)/(AA5*1548)</f>
        <v>0</v>
      </c>
      <c r="AB7" s="121">
        <f>(AB6*100)/(AB5*1548)</f>
        <v>0</v>
      </c>
      <c r="AC7" s="121">
        <f>(AC6*100)/(AC5*1548)</f>
        <v>0</v>
      </c>
      <c r="AD7" s="121">
        <f t="shared" si="4"/>
        <v>0</v>
      </c>
      <c r="AE7" s="121">
        <f t="shared" si="4"/>
        <v>0</v>
      </c>
      <c r="AF7" s="121">
        <f t="shared" si="4"/>
        <v>0</v>
      </c>
      <c r="AG7" s="121">
        <f t="shared" si="4"/>
        <v>0</v>
      </c>
      <c r="AH7" s="121">
        <f t="shared" si="4"/>
        <v>0</v>
      </c>
      <c r="AI7" s="121">
        <f t="shared" si="4"/>
        <v>0</v>
      </c>
      <c r="AJ7" s="121">
        <f t="shared" si="4"/>
        <v>0</v>
      </c>
      <c r="AK7" s="121">
        <f t="shared" si="4"/>
        <v>0</v>
      </c>
      <c r="AL7" s="121">
        <f t="shared" si="4"/>
        <v>0</v>
      </c>
      <c r="AM7" s="121">
        <f>(AM6*100)/(AM5*1548)</f>
        <v>0</v>
      </c>
      <c r="AN7" s="121">
        <f t="shared" ref="AN7:BB7" si="5">(AN6*100)/(AN5*1548)</f>
        <v>0</v>
      </c>
      <c r="AO7" s="121">
        <f t="shared" si="5"/>
        <v>0</v>
      </c>
      <c r="AP7" s="121">
        <f t="shared" si="5"/>
        <v>0</v>
      </c>
      <c r="AQ7" s="121">
        <f t="shared" si="5"/>
        <v>0</v>
      </c>
      <c r="AR7" s="121">
        <f t="shared" si="5"/>
        <v>0</v>
      </c>
      <c r="AS7" s="121">
        <f t="shared" si="5"/>
        <v>0</v>
      </c>
      <c r="AT7" s="121">
        <f t="shared" si="5"/>
        <v>0</v>
      </c>
      <c r="AU7" s="121">
        <f t="shared" si="5"/>
        <v>0</v>
      </c>
      <c r="AV7" s="121">
        <f t="shared" si="5"/>
        <v>0</v>
      </c>
      <c r="AW7" s="121">
        <f t="shared" si="5"/>
        <v>0</v>
      </c>
      <c r="AX7" s="121">
        <f t="shared" si="5"/>
        <v>0</v>
      </c>
      <c r="AY7" s="121">
        <f t="shared" si="5"/>
        <v>0</v>
      </c>
      <c r="AZ7" s="121">
        <f t="shared" si="5"/>
        <v>0</v>
      </c>
      <c r="BA7" s="121">
        <f t="shared" si="5"/>
        <v>0</v>
      </c>
      <c r="BB7" s="125">
        <f t="shared" si="5"/>
        <v>0</v>
      </c>
    </row>
    <row r="8" spans="1:54" s="18" customFormat="1" ht="30.75" customHeight="1" x14ac:dyDescent="0.2">
      <c r="A8" s="188"/>
      <c r="B8" s="189"/>
      <c r="C8" s="21" t="s">
        <v>10</v>
      </c>
      <c r="D8" s="20">
        <f>((D6-SUMIF($E$4:$BB$4,"=0",E6:BB6))*100)/(1548*(SUMIF($E$2:$BB$2,"&gt;0",$E$5:$BB$5)-SUMIF($E$4:$BB$4,"=0",$E$5:$BB$5)))</f>
        <v>0</v>
      </c>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c r="AY8" s="121"/>
      <c r="AZ8" s="121"/>
      <c r="BA8" s="121"/>
      <c r="BB8" s="125"/>
    </row>
    <row r="9" spans="1:54" s="18" customFormat="1" ht="15.6" x14ac:dyDescent="0.2">
      <c r="A9" s="188"/>
      <c r="B9" s="189"/>
      <c r="C9" s="19" t="s">
        <v>9</v>
      </c>
      <c r="D9" s="22">
        <f>IF(D2&lt;&gt;0,(SUMIF(E4:BB4,"=0",E6:BB6)*100)/(1548*SUMIF(E4:BB4,"=0",E5:BB5)),)</f>
        <v>0</v>
      </c>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1"/>
      <c r="AU9" s="121"/>
      <c r="AV9" s="121"/>
      <c r="AW9" s="121"/>
      <c r="AX9" s="121"/>
      <c r="AY9" s="121"/>
      <c r="AZ9" s="121"/>
      <c r="BA9" s="121"/>
      <c r="BB9" s="125"/>
    </row>
    <row r="10" spans="1:54" s="18" customFormat="1" ht="16.5" customHeight="1" x14ac:dyDescent="0.2">
      <c r="A10" s="190" t="s">
        <v>29</v>
      </c>
      <c r="B10" s="191"/>
      <c r="C10" s="192"/>
      <c r="D10" s="17">
        <f>SUM(E10:BB10)</f>
        <v>0</v>
      </c>
      <c r="E10" s="23">
        <f>E42</f>
        <v>0</v>
      </c>
      <c r="F10" s="23">
        <f t="shared" ref="F10:BB10" si="6">F42</f>
        <v>0</v>
      </c>
      <c r="G10" s="23">
        <f t="shared" si="6"/>
        <v>0</v>
      </c>
      <c r="H10" s="23">
        <f t="shared" si="6"/>
        <v>0</v>
      </c>
      <c r="I10" s="23">
        <f t="shared" si="6"/>
        <v>0</v>
      </c>
      <c r="J10" s="23">
        <f t="shared" si="6"/>
        <v>0</v>
      </c>
      <c r="K10" s="23">
        <f t="shared" si="6"/>
        <v>0</v>
      </c>
      <c r="L10" s="23">
        <f t="shared" si="6"/>
        <v>0</v>
      </c>
      <c r="M10" s="23">
        <f t="shared" si="6"/>
        <v>0</v>
      </c>
      <c r="N10" s="23">
        <f t="shared" si="6"/>
        <v>0</v>
      </c>
      <c r="O10" s="23">
        <f t="shared" si="6"/>
        <v>0</v>
      </c>
      <c r="P10" s="23">
        <f t="shared" si="6"/>
        <v>0</v>
      </c>
      <c r="Q10" s="23">
        <f t="shared" si="6"/>
        <v>0</v>
      </c>
      <c r="R10" s="23">
        <f t="shared" si="6"/>
        <v>0</v>
      </c>
      <c r="S10" s="23">
        <f t="shared" si="6"/>
        <v>0</v>
      </c>
      <c r="T10" s="23">
        <f t="shared" si="6"/>
        <v>0</v>
      </c>
      <c r="U10" s="23">
        <f t="shared" si="6"/>
        <v>0</v>
      </c>
      <c r="V10" s="23">
        <f t="shared" si="6"/>
        <v>0</v>
      </c>
      <c r="W10" s="23">
        <f t="shared" si="6"/>
        <v>0</v>
      </c>
      <c r="X10" s="23">
        <f t="shared" si="6"/>
        <v>0</v>
      </c>
      <c r="Y10" s="23">
        <f t="shared" si="6"/>
        <v>0</v>
      </c>
      <c r="Z10" s="23">
        <f t="shared" si="6"/>
        <v>0</v>
      </c>
      <c r="AA10" s="23">
        <f t="shared" si="6"/>
        <v>0</v>
      </c>
      <c r="AB10" s="23">
        <f t="shared" si="6"/>
        <v>0</v>
      </c>
      <c r="AC10" s="23">
        <f t="shared" si="6"/>
        <v>0</v>
      </c>
      <c r="AD10" s="23">
        <f t="shared" si="6"/>
        <v>0</v>
      </c>
      <c r="AE10" s="23">
        <f t="shared" si="6"/>
        <v>0</v>
      </c>
      <c r="AF10" s="23">
        <f t="shared" si="6"/>
        <v>0</v>
      </c>
      <c r="AG10" s="23">
        <f t="shared" si="6"/>
        <v>0</v>
      </c>
      <c r="AH10" s="23">
        <f t="shared" si="6"/>
        <v>0</v>
      </c>
      <c r="AI10" s="23">
        <f t="shared" si="6"/>
        <v>0</v>
      </c>
      <c r="AJ10" s="23">
        <f t="shared" si="6"/>
        <v>0</v>
      </c>
      <c r="AK10" s="23">
        <f t="shared" si="6"/>
        <v>0</v>
      </c>
      <c r="AL10" s="23">
        <f t="shared" si="6"/>
        <v>0</v>
      </c>
      <c r="AM10" s="23">
        <f t="shared" si="6"/>
        <v>0</v>
      </c>
      <c r="AN10" s="23">
        <f t="shared" si="6"/>
        <v>0</v>
      </c>
      <c r="AO10" s="23">
        <f t="shared" si="6"/>
        <v>0</v>
      </c>
      <c r="AP10" s="23">
        <f t="shared" si="6"/>
        <v>0</v>
      </c>
      <c r="AQ10" s="23">
        <f t="shared" si="6"/>
        <v>0</v>
      </c>
      <c r="AR10" s="23">
        <f t="shared" si="6"/>
        <v>0</v>
      </c>
      <c r="AS10" s="23">
        <f t="shared" si="6"/>
        <v>0</v>
      </c>
      <c r="AT10" s="23">
        <f t="shared" si="6"/>
        <v>0</v>
      </c>
      <c r="AU10" s="23">
        <f t="shared" si="6"/>
        <v>0</v>
      </c>
      <c r="AV10" s="23">
        <f t="shared" si="6"/>
        <v>0</v>
      </c>
      <c r="AW10" s="23">
        <f t="shared" si="6"/>
        <v>0</v>
      </c>
      <c r="AX10" s="23">
        <f t="shared" si="6"/>
        <v>0</v>
      </c>
      <c r="AY10" s="23">
        <f t="shared" si="6"/>
        <v>0</v>
      </c>
      <c r="AZ10" s="23">
        <f t="shared" si="6"/>
        <v>0</v>
      </c>
      <c r="BA10" s="23">
        <f t="shared" si="6"/>
        <v>0</v>
      </c>
      <c r="BB10" s="23">
        <f t="shared" si="6"/>
        <v>0</v>
      </c>
    </row>
    <row r="11" spans="1:54" s="18" customFormat="1" ht="15.6" x14ac:dyDescent="0.2">
      <c r="A11" s="171" t="s">
        <v>52</v>
      </c>
      <c r="B11" s="172"/>
      <c r="C11" s="19" t="s">
        <v>15</v>
      </c>
      <c r="D11" s="20">
        <f>(D10*100)/(1548*SUMIF($E$2:$BB$2,"&gt;0",$E$5:$BB$5))</f>
        <v>0</v>
      </c>
      <c r="E11" s="121">
        <f>(E10*100)/(E5*1548)</f>
        <v>0</v>
      </c>
      <c r="F11" s="121">
        <f t="shared" ref="F11:BB11" si="7">(F10*100)/(F5*1548)</f>
        <v>0</v>
      </c>
      <c r="G11" s="121">
        <f t="shared" si="7"/>
        <v>0</v>
      </c>
      <c r="H11" s="121">
        <f t="shared" si="7"/>
        <v>0</v>
      </c>
      <c r="I11" s="121">
        <f t="shared" si="7"/>
        <v>0</v>
      </c>
      <c r="J11" s="121">
        <f t="shared" si="7"/>
        <v>0</v>
      </c>
      <c r="K11" s="121">
        <f t="shared" si="7"/>
        <v>0</v>
      </c>
      <c r="L11" s="121">
        <f t="shared" si="7"/>
        <v>0</v>
      </c>
      <c r="M11" s="121">
        <f t="shared" si="7"/>
        <v>0</v>
      </c>
      <c r="N11" s="121">
        <f t="shared" si="7"/>
        <v>0</v>
      </c>
      <c r="O11" s="121">
        <f t="shared" si="7"/>
        <v>0</v>
      </c>
      <c r="P11" s="121">
        <f t="shared" si="7"/>
        <v>0</v>
      </c>
      <c r="Q11" s="121">
        <f t="shared" si="7"/>
        <v>0</v>
      </c>
      <c r="R11" s="121">
        <f t="shared" si="7"/>
        <v>0</v>
      </c>
      <c r="S11" s="121">
        <f t="shared" si="7"/>
        <v>0</v>
      </c>
      <c r="T11" s="121">
        <f t="shared" si="7"/>
        <v>0</v>
      </c>
      <c r="U11" s="121">
        <f t="shared" si="7"/>
        <v>0</v>
      </c>
      <c r="V11" s="121">
        <f t="shared" si="7"/>
        <v>0</v>
      </c>
      <c r="W11" s="121">
        <f t="shared" si="7"/>
        <v>0</v>
      </c>
      <c r="X11" s="121">
        <f t="shared" si="7"/>
        <v>0</v>
      </c>
      <c r="Y11" s="121">
        <f t="shared" si="7"/>
        <v>0</v>
      </c>
      <c r="Z11" s="121">
        <f t="shared" si="7"/>
        <v>0</v>
      </c>
      <c r="AA11" s="121">
        <f t="shared" si="7"/>
        <v>0</v>
      </c>
      <c r="AB11" s="121">
        <f t="shared" si="7"/>
        <v>0</v>
      </c>
      <c r="AC11" s="121">
        <f t="shared" si="7"/>
        <v>0</v>
      </c>
      <c r="AD11" s="121">
        <f t="shared" si="7"/>
        <v>0</v>
      </c>
      <c r="AE11" s="121">
        <f t="shared" si="7"/>
        <v>0</v>
      </c>
      <c r="AF11" s="121">
        <f t="shared" si="7"/>
        <v>0</v>
      </c>
      <c r="AG11" s="121">
        <f t="shared" si="7"/>
        <v>0</v>
      </c>
      <c r="AH11" s="121">
        <f t="shared" si="7"/>
        <v>0</v>
      </c>
      <c r="AI11" s="121">
        <f t="shared" si="7"/>
        <v>0</v>
      </c>
      <c r="AJ11" s="121">
        <f t="shared" si="7"/>
        <v>0</v>
      </c>
      <c r="AK11" s="121">
        <f t="shared" si="7"/>
        <v>0</v>
      </c>
      <c r="AL11" s="121">
        <f t="shared" si="7"/>
        <v>0</v>
      </c>
      <c r="AM11" s="121">
        <f t="shared" si="7"/>
        <v>0</v>
      </c>
      <c r="AN11" s="121">
        <f t="shared" si="7"/>
        <v>0</v>
      </c>
      <c r="AO11" s="121">
        <f t="shared" si="7"/>
        <v>0</v>
      </c>
      <c r="AP11" s="121">
        <f t="shared" si="7"/>
        <v>0</v>
      </c>
      <c r="AQ11" s="121">
        <f t="shared" si="7"/>
        <v>0</v>
      </c>
      <c r="AR11" s="121">
        <f t="shared" si="7"/>
        <v>0</v>
      </c>
      <c r="AS11" s="121">
        <f t="shared" si="7"/>
        <v>0</v>
      </c>
      <c r="AT11" s="121">
        <f t="shared" si="7"/>
        <v>0</v>
      </c>
      <c r="AU11" s="121">
        <f t="shared" si="7"/>
        <v>0</v>
      </c>
      <c r="AV11" s="121">
        <f t="shared" si="7"/>
        <v>0</v>
      </c>
      <c r="AW11" s="121">
        <f t="shared" si="7"/>
        <v>0</v>
      </c>
      <c r="AX11" s="121">
        <f t="shared" si="7"/>
        <v>0</v>
      </c>
      <c r="AY11" s="121">
        <f t="shared" si="7"/>
        <v>0</v>
      </c>
      <c r="AZ11" s="121">
        <f t="shared" si="7"/>
        <v>0</v>
      </c>
      <c r="BA11" s="121">
        <f t="shared" si="7"/>
        <v>0</v>
      </c>
      <c r="BB11" s="125">
        <f t="shared" si="7"/>
        <v>0</v>
      </c>
    </row>
    <row r="12" spans="1:54" s="18" customFormat="1" ht="15.6" x14ac:dyDescent="0.2">
      <c r="A12" s="173"/>
      <c r="B12" s="174"/>
      <c r="C12" s="21" t="s">
        <v>10</v>
      </c>
      <c r="D12" s="20">
        <f>((D10-SUMIF($E$4:$BB$4,"=0",E10:BB10))*100)/(1548*(SUMIF($E$2:$BB$2,"&gt;0",$E$5:$BB$5)-SUMIF($E$4:$BB$4,"=0",$E$5:$BB$5)))</f>
        <v>0</v>
      </c>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c r="AU12" s="122"/>
      <c r="AV12" s="122"/>
      <c r="AW12" s="122"/>
      <c r="AX12" s="122"/>
      <c r="AY12" s="122"/>
      <c r="AZ12" s="122"/>
      <c r="BA12" s="122"/>
      <c r="BB12" s="126"/>
    </row>
    <row r="13" spans="1:54" s="18" customFormat="1" ht="18" customHeight="1" x14ac:dyDescent="0.2">
      <c r="A13" s="175"/>
      <c r="B13" s="176"/>
      <c r="C13" s="19" t="s">
        <v>9</v>
      </c>
      <c r="D13" s="22">
        <f>IF(D2&lt;&gt;0,(SUMIF(E4:BB4,"=0",E10:BB10)*100)/(1548*SUMIF(E4:BB4,"=0",E5:BB5)),)</f>
        <v>0</v>
      </c>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6"/>
    </row>
    <row r="14" spans="1:54" s="27" customFormat="1" ht="38.25" customHeight="1" x14ac:dyDescent="0.35">
      <c r="A14" s="179" t="s">
        <v>50</v>
      </c>
      <c r="B14" s="180"/>
      <c r="C14" s="180"/>
      <c r="D14" s="24">
        <f>((D6+D10)*100)/(1548*SUMIF($E$2:$BB$2,"&gt;0",$E$5:$BB$5))</f>
        <v>0</v>
      </c>
      <c r="E14" s="25">
        <f>E7+E11</f>
        <v>0</v>
      </c>
      <c r="F14" s="25">
        <f t="shared" ref="F14:BB14" si="8">F7+F11</f>
        <v>0</v>
      </c>
      <c r="G14" s="25">
        <f t="shared" si="8"/>
        <v>0</v>
      </c>
      <c r="H14" s="25">
        <f t="shared" si="8"/>
        <v>0</v>
      </c>
      <c r="I14" s="25">
        <f t="shared" si="8"/>
        <v>0</v>
      </c>
      <c r="J14" s="25">
        <f t="shared" si="8"/>
        <v>0</v>
      </c>
      <c r="K14" s="25">
        <f t="shared" si="8"/>
        <v>0</v>
      </c>
      <c r="L14" s="25">
        <f t="shared" si="8"/>
        <v>0</v>
      </c>
      <c r="M14" s="25">
        <f t="shared" si="8"/>
        <v>0</v>
      </c>
      <c r="N14" s="25">
        <f t="shared" si="8"/>
        <v>0</v>
      </c>
      <c r="O14" s="25">
        <f t="shared" si="8"/>
        <v>0</v>
      </c>
      <c r="P14" s="25">
        <f t="shared" si="8"/>
        <v>0</v>
      </c>
      <c r="Q14" s="25">
        <f t="shared" si="8"/>
        <v>0</v>
      </c>
      <c r="R14" s="25">
        <f t="shared" si="8"/>
        <v>0</v>
      </c>
      <c r="S14" s="25">
        <f t="shared" si="8"/>
        <v>0</v>
      </c>
      <c r="T14" s="25">
        <f t="shared" si="8"/>
        <v>0</v>
      </c>
      <c r="U14" s="25">
        <f t="shared" si="8"/>
        <v>0</v>
      </c>
      <c r="V14" s="25">
        <f t="shared" si="8"/>
        <v>0</v>
      </c>
      <c r="W14" s="25">
        <f t="shared" si="8"/>
        <v>0</v>
      </c>
      <c r="X14" s="25">
        <f t="shared" si="8"/>
        <v>0</v>
      </c>
      <c r="Y14" s="25">
        <f t="shared" si="8"/>
        <v>0</v>
      </c>
      <c r="Z14" s="25">
        <f t="shared" si="8"/>
        <v>0</v>
      </c>
      <c r="AA14" s="25">
        <f t="shared" si="8"/>
        <v>0</v>
      </c>
      <c r="AB14" s="25">
        <f t="shared" si="8"/>
        <v>0</v>
      </c>
      <c r="AC14" s="25">
        <f t="shared" si="8"/>
        <v>0</v>
      </c>
      <c r="AD14" s="25">
        <f t="shared" si="8"/>
        <v>0</v>
      </c>
      <c r="AE14" s="25">
        <f t="shared" si="8"/>
        <v>0</v>
      </c>
      <c r="AF14" s="25">
        <f t="shared" si="8"/>
        <v>0</v>
      </c>
      <c r="AG14" s="25">
        <f t="shared" si="8"/>
        <v>0</v>
      </c>
      <c r="AH14" s="25">
        <f t="shared" si="8"/>
        <v>0</v>
      </c>
      <c r="AI14" s="25">
        <f t="shared" si="8"/>
        <v>0</v>
      </c>
      <c r="AJ14" s="25">
        <f t="shared" si="8"/>
        <v>0</v>
      </c>
      <c r="AK14" s="25">
        <f t="shared" si="8"/>
        <v>0</v>
      </c>
      <c r="AL14" s="25">
        <f t="shared" si="8"/>
        <v>0</v>
      </c>
      <c r="AM14" s="25">
        <f t="shared" si="8"/>
        <v>0</v>
      </c>
      <c r="AN14" s="25">
        <f t="shared" si="8"/>
        <v>0</v>
      </c>
      <c r="AO14" s="25">
        <f t="shared" si="8"/>
        <v>0</v>
      </c>
      <c r="AP14" s="25">
        <f t="shared" si="8"/>
        <v>0</v>
      </c>
      <c r="AQ14" s="25">
        <f t="shared" si="8"/>
        <v>0</v>
      </c>
      <c r="AR14" s="25">
        <f t="shared" si="8"/>
        <v>0</v>
      </c>
      <c r="AS14" s="25">
        <f t="shared" si="8"/>
        <v>0</v>
      </c>
      <c r="AT14" s="25">
        <f t="shared" si="8"/>
        <v>0</v>
      </c>
      <c r="AU14" s="25">
        <f t="shared" si="8"/>
        <v>0</v>
      </c>
      <c r="AV14" s="25">
        <f t="shared" si="8"/>
        <v>0</v>
      </c>
      <c r="AW14" s="25">
        <f t="shared" si="8"/>
        <v>0</v>
      </c>
      <c r="AX14" s="25">
        <f t="shared" si="8"/>
        <v>0</v>
      </c>
      <c r="AY14" s="25">
        <f t="shared" si="8"/>
        <v>0</v>
      </c>
      <c r="AZ14" s="25">
        <f t="shared" si="8"/>
        <v>0</v>
      </c>
      <c r="BA14" s="25">
        <f t="shared" si="8"/>
        <v>0</v>
      </c>
      <c r="BB14" s="26">
        <f t="shared" si="8"/>
        <v>0</v>
      </c>
    </row>
    <row r="15" spans="1:54" s="18" customFormat="1" ht="14.4" x14ac:dyDescent="0.2">
      <c r="A15" s="156" t="s">
        <v>101</v>
      </c>
      <c r="B15" s="157"/>
      <c r="C15" s="157"/>
      <c r="D15" s="28">
        <f>SUM(E15:BB15)</f>
        <v>0</v>
      </c>
      <c r="E15" s="29">
        <f t="shared" ref="E15:AJ15" si="9">SUM(E18:E41)</f>
        <v>0</v>
      </c>
      <c r="F15" s="29">
        <f t="shared" si="9"/>
        <v>0</v>
      </c>
      <c r="G15" s="29">
        <f t="shared" si="9"/>
        <v>0</v>
      </c>
      <c r="H15" s="29">
        <f t="shared" si="9"/>
        <v>0</v>
      </c>
      <c r="I15" s="29">
        <f t="shared" si="9"/>
        <v>0</v>
      </c>
      <c r="J15" s="29">
        <f t="shared" si="9"/>
        <v>0</v>
      </c>
      <c r="K15" s="29">
        <f t="shared" si="9"/>
        <v>0</v>
      </c>
      <c r="L15" s="29">
        <f t="shared" si="9"/>
        <v>0</v>
      </c>
      <c r="M15" s="29">
        <f t="shared" si="9"/>
        <v>0</v>
      </c>
      <c r="N15" s="29">
        <f t="shared" si="9"/>
        <v>0</v>
      </c>
      <c r="O15" s="29">
        <f t="shared" si="9"/>
        <v>0</v>
      </c>
      <c r="P15" s="29">
        <f t="shared" si="9"/>
        <v>0</v>
      </c>
      <c r="Q15" s="29">
        <f t="shared" si="9"/>
        <v>0</v>
      </c>
      <c r="R15" s="29">
        <f t="shared" si="9"/>
        <v>0</v>
      </c>
      <c r="S15" s="29">
        <f t="shared" si="9"/>
        <v>0</v>
      </c>
      <c r="T15" s="29">
        <f t="shared" si="9"/>
        <v>0</v>
      </c>
      <c r="U15" s="29">
        <f t="shared" si="9"/>
        <v>0</v>
      </c>
      <c r="V15" s="29">
        <f t="shared" si="9"/>
        <v>0</v>
      </c>
      <c r="W15" s="29">
        <f t="shared" si="9"/>
        <v>0</v>
      </c>
      <c r="X15" s="29">
        <f t="shared" si="9"/>
        <v>0</v>
      </c>
      <c r="Y15" s="29">
        <f t="shared" si="9"/>
        <v>0</v>
      </c>
      <c r="Z15" s="29">
        <f t="shared" si="9"/>
        <v>0</v>
      </c>
      <c r="AA15" s="29">
        <f t="shared" si="9"/>
        <v>0</v>
      </c>
      <c r="AB15" s="29">
        <f t="shared" si="9"/>
        <v>0</v>
      </c>
      <c r="AC15" s="29">
        <f t="shared" si="9"/>
        <v>0</v>
      </c>
      <c r="AD15" s="29">
        <f t="shared" si="9"/>
        <v>0</v>
      </c>
      <c r="AE15" s="29">
        <f t="shared" si="9"/>
        <v>0</v>
      </c>
      <c r="AF15" s="29">
        <f t="shared" si="9"/>
        <v>0</v>
      </c>
      <c r="AG15" s="29">
        <f t="shared" si="9"/>
        <v>0</v>
      </c>
      <c r="AH15" s="29">
        <f t="shared" si="9"/>
        <v>0</v>
      </c>
      <c r="AI15" s="29">
        <f t="shared" si="9"/>
        <v>0</v>
      </c>
      <c r="AJ15" s="29">
        <f t="shared" si="9"/>
        <v>0</v>
      </c>
      <c r="AK15" s="29">
        <f t="shared" ref="AK15:BB15" si="10">SUM(AK18:AK41)</f>
        <v>0</v>
      </c>
      <c r="AL15" s="29">
        <f t="shared" si="10"/>
        <v>0</v>
      </c>
      <c r="AM15" s="29">
        <f t="shared" si="10"/>
        <v>0</v>
      </c>
      <c r="AN15" s="29">
        <f t="shared" si="10"/>
        <v>0</v>
      </c>
      <c r="AO15" s="29">
        <f t="shared" si="10"/>
        <v>0</v>
      </c>
      <c r="AP15" s="29">
        <f t="shared" si="10"/>
        <v>0</v>
      </c>
      <c r="AQ15" s="29">
        <f t="shared" si="10"/>
        <v>0</v>
      </c>
      <c r="AR15" s="29">
        <f t="shared" si="10"/>
        <v>0</v>
      </c>
      <c r="AS15" s="29">
        <f t="shared" si="10"/>
        <v>0</v>
      </c>
      <c r="AT15" s="29">
        <f t="shared" si="10"/>
        <v>0</v>
      </c>
      <c r="AU15" s="29">
        <f t="shared" si="10"/>
        <v>0</v>
      </c>
      <c r="AV15" s="29">
        <f t="shared" si="10"/>
        <v>0</v>
      </c>
      <c r="AW15" s="29">
        <f t="shared" si="10"/>
        <v>0</v>
      </c>
      <c r="AX15" s="29">
        <f t="shared" si="10"/>
        <v>0</v>
      </c>
      <c r="AY15" s="29">
        <f t="shared" si="10"/>
        <v>0</v>
      </c>
      <c r="AZ15" s="29">
        <f t="shared" si="10"/>
        <v>0</v>
      </c>
      <c r="BA15" s="29">
        <f t="shared" si="10"/>
        <v>0</v>
      </c>
      <c r="BB15" s="30">
        <f t="shared" si="10"/>
        <v>0</v>
      </c>
    </row>
    <row r="16" spans="1:54" s="18" customFormat="1" ht="13.8" x14ac:dyDescent="0.2">
      <c r="A16" s="158" t="s">
        <v>36</v>
      </c>
      <c r="B16" s="159"/>
      <c r="C16" s="31" t="s">
        <v>15</v>
      </c>
      <c r="D16" s="32">
        <f>(D15*100)/(600*SUMIF($E$2:$BB$2,"&gt;0",$E$5:$BB$5))</f>
        <v>0</v>
      </c>
      <c r="E16" s="112">
        <f>(E15*100)/(600*E5)</f>
        <v>0</v>
      </c>
      <c r="F16" s="112">
        <f>(F15*100)/(600*F5)</f>
        <v>0</v>
      </c>
      <c r="G16" s="112">
        <f t="shared" ref="G16:BB16" si="11">(G15*100)/(600*G5)</f>
        <v>0</v>
      </c>
      <c r="H16" s="112">
        <f t="shared" si="11"/>
        <v>0</v>
      </c>
      <c r="I16" s="112">
        <f t="shared" si="11"/>
        <v>0</v>
      </c>
      <c r="J16" s="112">
        <f t="shared" si="11"/>
        <v>0</v>
      </c>
      <c r="K16" s="112">
        <f t="shared" si="11"/>
        <v>0</v>
      </c>
      <c r="L16" s="112">
        <f t="shared" si="11"/>
        <v>0</v>
      </c>
      <c r="M16" s="112">
        <f t="shared" si="11"/>
        <v>0</v>
      </c>
      <c r="N16" s="112">
        <f t="shared" si="11"/>
        <v>0</v>
      </c>
      <c r="O16" s="112">
        <f t="shared" si="11"/>
        <v>0</v>
      </c>
      <c r="P16" s="112">
        <f t="shared" si="11"/>
        <v>0</v>
      </c>
      <c r="Q16" s="112">
        <f t="shared" si="11"/>
        <v>0</v>
      </c>
      <c r="R16" s="112">
        <f t="shared" si="11"/>
        <v>0</v>
      </c>
      <c r="S16" s="112">
        <f t="shared" si="11"/>
        <v>0</v>
      </c>
      <c r="T16" s="112">
        <f t="shared" si="11"/>
        <v>0</v>
      </c>
      <c r="U16" s="112">
        <f t="shared" si="11"/>
        <v>0</v>
      </c>
      <c r="V16" s="112">
        <f t="shared" si="11"/>
        <v>0</v>
      </c>
      <c r="W16" s="112">
        <f t="shared" si="11"/>
        <v>0</v>
      </c>
      <c r="X16" s="112">
        <f t="shared" si="11"/>
        <v>0</v>
      </c>
      <c r="Y16" s="112">
        <f t="shared" si="11"/>
        <v>0</v>
      </c>
      <c r="Z16" s="112">
        <f t="shared" si="11"/>
        <v>0</v>
      </c>
      <c r="AA16" s="112">
        <f t="shared" si="11"/>
        <v>0</v>
      </c>
      <c r="AB16" s="112">
        <f t="shared" si="11"/>
        <v>0</v>
      </c>
      <c r="AC16" s="112">
        <f t="shared" si="11"/>
        <v>0</v>
      </c>
      <c r="AD16" s="112">
        <f t="shared" si="11"/>
        <v>0</v>
      </c>
      <c r="AE16" s="112">
        <f t="shared" si="11"/>
        <v>0</v>
      </c>
      <c r="AF16" s="112">
        <f t="shared" si="11"/>
        <v>0</v>
      </c>
      <c r="AG16" s="112">
        <f t="shared" si="11"/>
        <v>0</v>
      </c>
      <c r="AH16" s="112">
        <f t="shared" si="11"/>
        <v>0</v>
      </c>
      <c r="AI16" s="112">
        <f t="shared" si="11"/>
        <v>0</v>
      </c>
      <c r="AJ16" s="112">
        <f t="shared" si="11"/>
        <v>0</v>
      </c>
      <c r="AK16" s="112">
        <f t="shared" si="11"/>
        <v>0</v>
      </c>
      <c r="AL16" s="112">
        <f t="shared" si="11"/>
        <v>0</v>
      </c>
      <c r="AM16" s="112">
        <f t="shared" si="11"/>
        <v>0</v>
      </c>
      <c r="AN16" s="112">
        <f t="shared" si="11"/>
        <v>0</v>
      </c>
      <c r="AO16" s="112">
        <f t="shared" si="11"/>
        <v>0</v>
      </c>
      <c r="AP16" s="112">
        <f t="shared" si="11"/>
        <v>0</v>
      </c>
      <c r="AQ16" s="112">
        <f t="shared" si="11"/>
        <v>0</v>
      </c>
      <c r="AR16" s="112">
        <f t="shared" si="11"/>
        <v>0</v>
      </c>
      <c r="AS16" s="112">
        <f t="shared" si="11"/>
        <v>0</v>
      </c>
      <c r="AT16" s="112">
        <f t="shared" si="11"/>
        <v>0</v>
      </c>
      <c r="AU16" s="112">
        <f t="shared" si="11"/>
        <v>0</v>
      </c>
      <c r="AV16" s="112">
        <f t="shared" si="11"/>
        <v>0</v>
      </c>
      <c r="AW16" s="112">
        <f t="shared" si="11"/>
        <v>0</v>
      </c>
      <c r="AX16" s="112">
        <f t="shared" si="11"/>
        <v>0</v>
      </c>
      <c r="AY16" s="112">
        <f t="shared" si="11"/>
        <v>0</v>
      </c>
      <c r="AZ16" s="112">
        <f t="shared" si="11"/>
        <v>0</v>
      </c>
      <c r="BA16" s="112">
        <f t="shared" si="11"/>
        <v>0</v>
      </c>
      <c r="BB16" s="112">
        <f t="shared" si="11"/>
        <v>0</v>
      </c>
    </row>
    <row r="17" spans="1:54" s="18" customFormat="1" ht="13.8" x14ac:dyDescent="0.2">
      <c r="A17" s="160"/>
      <c r="B17" s="159"/>
      <c r="C17" s="33" t="s">
        <v>16</v>
      </c>
      <c r="D17" s="32">
        <f>((D15-SUMIF($E$4:$BB$4,"=0",E15:BB15))*100)/(600*(SUMIF($E$2:$BB$2,"&gt;0",$E$5:$BB$5)-SUMIF($E$4:$BB$4,"=0",$E$5:$BB$5)))</f>
        <v>0</v>
      </c>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row>
    <row r="18" spans="1:54" s="37" customFormat="1" ht="60.75" customHeight="1" x14ac:dyDescent="0.2">
      <c r="A18" s="34">
        <v>1</v>
      </c>
      <c r="B18" s="35" t="s">
        <v>13</v>
      </c>
      <c r="C18" s="35" t="s">
        <v>234</v>
      </c>
      <c r="D18" s="28">
        <f t="shared" ref="D18:D42" si="12">SUM(E18:BB18)</f>
        <v>0</v>
      </c>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row>
    <row r="19" spans="1:54" s="37" customFormat="1" ht="60.75" customHeight="1" x14ac:dyDescent="0.2">
      <c r="A19" s="34">
        <f>A18+1</f>
        <v>2</v>
      </c>
      <c r="B19" s="35" t="s">
        <v>133</v>
      </c>
      <c r="C19" s="35" t="s">
        <v>235</v>
      </c>
      <c r="D19" s="28">
        <f t="shared" si="12"/>
        <v>0</v>
      </c>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row>
    <row r="20" spans="1:54" s="37" customFormat="1" ht="159.75" customHeight="1" x14ac:dyDescent="0.2">
      <c r="A20" s="34">
        <f t="shared" ref="A20:A41" si="13">A19+1</f>
        <v>3</v>
      </c>
      <c r="B20" s="35" t="s">
        <v>236</v>
      </c>
      <c r="C20" s="35" t="s">
        <v>248</v>
      </c>
      <c r="D20" s="28">
        <f t="shared" si="12"/>
        <v>0</v>
      </c>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row>
    <row r="21" spans="1:54" s="37" customFormat="1" ht="14.25" customHeight="1" x14ac:dyDescent="0.2">
      <c r="A21" s="34">
        <f t="shared" si="13"/>
        <v>4</v>
      </c>
      <c r="B21" s="35" t="s">
        <v>5</v>
      </c>
      <c r="C21" s="35" t="s">
        <v>134</v>
      </c>
      <c r="D21" s="28">
        <f t="shared" si="12"/>
        <v>0</v>
      </c>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row>
    <row r="22" spans="1:54" s="37" customFormat="1" ht="14.25" customHeight="1" x14ac:dyDescent="0.2">
      <c r="A22" s="34">
        <f t="shared" si="13"/>
        <v>5</v>
      </c>
      <c r="B22" s="35" t="s">
        <v>12</v>
      </c>
      <c r="C22" s="35" t="s">
        <v>135</v>
      </c>
      <c r="D22" s="28">
        <f t="shared" si="12"/>
        <v>0</v>
      </c>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row>
    <row r="23" spans="1:54" s="37" customFormat="1" ht="25.5" customHeight="1" x14ac:dyDescent="0.2">
      <c r="A23" s="34">
        <f t="shared" si="13"/>
        <v>6</v>
      </c>
      <c r="B23" s="35" t="s">
        <v>6</v>
      </c>
      <c r="C23" s="35" t="s">
        <v>136</v>
      </c>
      <c r="D23" s="28">
        <f t="shared" si="12"/>
        <v>0</v>
      </c>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row>
    <row r="24" spans="1:54" s="37" customFormat="1" ht="179.25" customHeight="1" x14ac:dyDescent="0.2">
      <c r="A24" s="34">
        <f t="shared" si="13"/>
        <v>7</v>
      </c>
      <c r="B24" s="35" t="s">
        <v>173</v>
      </c>
      <c r="C24" s="35" t="s">
        <v>137</v>
      </c>
      <c r="D24" s="28">
        <f t="shared" si="12"/>
        <v>0</v>
      </c>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row>
    <row r="25" spans="1:54" s="37" customFormat="1" ht="46.5" customHeight="1" x14ac:dyDescent="0.2">
      <c r="A25" s="34">
        <f t="shared" si="13"/>
        <v>8</v>
      </c>
      <c r="B25" s="35" t="s">
        <v>8</v>
      </c>
      <c r="C25" s="35" t="s">
        <v>138</v>
      </c>
      <c r="D25" s="28">
        <f t="shared" si="12"/>
        <v>0</v>
      </c>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row>
    <row r="26" spans="1:54" s="37" customFormat="1" ht="57" customHeight="1" x14ac:dyDescent="0.2">
      <c r="A26" s="34">
        <f t="shared" si="13"/>
        <v>9</v>
      </c>
      <c r="B26" s="35" t="s">
        <v>139</v>
      </c>
      <c r="C26" s="35" t="s">
        <v>140</v>
      </c>
      <c r="D26" s="28">
        <f t="shared" si="12"/>
        <v>0</v>
      </c>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row>
    <row r="27" spans="1:54" s="37" customFormat="1" ht="36" customHeight="1" x14ac:dyDescent="0.2">
      <c r="A27" s="34">
        <f t="shared" si="13"/>
        <v>10</v>
      </c>
      <c r="B27" s="35" t="s">
        <v>141</v>
      </c>
      <c r="C27" s="35" t="s">
        <v>142</v>
      </c>
      <c r="D27" s="28">
        <f t="shared" si="12"/>
        <v>0</v>
      </c>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row>
    <row r="28" spans="1:54" s="37" customFormat="1" ht="26.25" customHeight="1" x14ac:dyDescent="0.2">
      <c r="A28" s="34">
        <f>A27+1</f>
        <v>11</v>
      </c>
      <c r="B28" s="35" t="s">
        <v>20</v>
      </c>
      <c r="C28" s="35" t="s">
        <v>237</v>
      </c>
      <c r="D28" s="28">
        <f t="shared" si="12"/>
        <v>0</v>
      </c>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row>
    <row r="29" spans="1:54" s="37" customFormat="1" ht="48.75" customHeight="1" x14ac:dyDescent="0.2">
      <c r="A29" s="34">
        <f t="shared" si="13"/>
        <v>12</v>
      </c>
      <c r="B29" s="35" t="s">
        <v>21</v>
      </c>
      <c r="C29" s="35" t="s">
        <v>143</v>
      </c>
      <c r="D29" s="28">
        <f t="shared" si="12"/>
        <v>0</v>
      </c>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row>
    <row r="30" spans="1:54" s="37" customFormat="1" ht="70.5" customHeight="1" x14ac:dyDescent="0.2">
      <c r="A30" s="34">
        <f>A29+1</f>
        <v>13</v>
      </c>
      <c r="B30" s="35" t="s">
        <v>103</v>
      </c>
      <c r="C30" s="35" t="s">
        <v>249</v>
      </c>
      <c r="D30" s="28">
        <f t="shared" si="12"/>
        <v>0</v>
      </c>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row>
    <row r="31" spans="1:54" s="37" customFormat="1" ht="70.5" customHeight="1" x14ac:dyDescent="0.2">
      <c r="A31" s="34">
        <f>A30+1</f>
        <v>14</v>
      </c>
      <c r="B31" s="35" t="s">
        <v>104</v>
      </c>
      <c r="C31" s="35" t="s">
        <v>250</v>
      </c>
      <c r="D31" s="28">
        <f t="shared" si="12"/>
        <v>0</v>
      </c>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row>
    <row r="32" spans="1:54" s="37" customFormat="1" ht="24.75" customHeight="1" x14ac:dyDescent="0.2">
      <c r="A32" s="34">
        <f t="shared" si="13"/>
        <v>15</v>
      </c>
      <c r="B32" s="35" t="s">
        <v>144</v>
      </c>
      <c r="C32" s="35" t="s">
        <v>145</v>
      </c>
      <c r="D32" s="28">
        <f t="shared" si="12"/>
        <v>0</v>
      </c>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row>
    <row r="33" spans="1:54" s="37" customFormat="1" ht="48" customHeight="1" x14ac:dyDescent="0.2">
      <c r="A33" s="34">
        <f t="shared" si="13"/>
        <v>16</v>
      </c>
      <c r="B33" s="35" t="s">
        <v>146</v>
      </c>
      <c r="C33" s="35" t="s">
        <v>147</v>
      </c>
      <c r="D33" s="28">
        <f t="shared" si="12"/>
        <v>0</v>
      </c>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row>
    <row r="34" spans="1:54" s="37" customFormat="1" ht="24.75" customHeight="1" x14ac:dyDescent="0.2">
      <c r="A34" s="34">
        <f t="shared" si="13"/>
        <v>17</v>
      </c>
      <c r="B34" s="35" t="s">
        <v>251</v>
      </c>
      <c r="C34" s="35" t="s">
        <v>148</v>
      </c>
      <c r="D34" s="28">
        <f t="shared" si="12"/>
        <v>0</v>
      </c>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row>
    <row r="35" spans="1:54" s="37" customFormat="1" ht="24" customHeight="1" x14ac:dyDescent="0.2">
      <c r="A35" s="34">
        <f t="shared" si="13"/>
        <v>18</v>
      </c>
      <c r="B35" s="35" t="s">
        <v>2</v>
      </c>
      <c r="C35" s="35" t="s">
        <v>149</v>
      </c>
      <c r="D35" s="28">
        <f t="shared" si="12"/>
        <v>0</v>
      </c>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row>
    <row r="36" spans="1:54" s="37" customFormat="1" ht="25.5" customHeight="1" x14ac:dyDescent="0.2">
      <c r="A36" s="34">
        <f t="shared" si="13"/>
        <v>19</v>
      </c>
      <c r="B36" s="35" t="s">
        <v>11</v>
      </c>
      <c r="C36" s="35" t="s">
        <v>150</v>
      </c>
      <c r="D36" s="28">
        <f t="shared" si="12"/>
        <v>0</v>
      </c>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row>
    <row r="37" spans="1:54" s="37" customFormat="1" ht="63" customHeight="1" x14ac:dyDescent="0.2">
      <c r="A37" s="34">
        <f t="shared" si="13"/>
        <v>20</v>
      </c>
      <c r="B37" s="35" t="s">
        <v>54</v>
      </c>
      <c r="C37" s="35" t="s">
        <v>238</v>
      </c>
      <c r="D37" s="28">
        <f t="shared" si="12"/>
        <v>0</v>
      </c>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row>
    <row r="38" spans="1:54" s="37" customFormat="1" ht="72" customHeight="1" x14ac:dyDescent="0.2">
      <c r="A38" s="34">
        <f t="shared" si="13"/>
        <v>21</v>
      </c>
      <c r="B38" s="35" t="s">
        <v>151</v>
      </c>
      <c r="C38" s="35" t="s">
        <v>252</v>
      </c>
      <c r="D38" s="28">
        <f t="shared" si="12"/>
        <v>0</v>
      </c>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row>
    <row r="39" spans="1:54" s="37" customFormat="1" ht="60.75" customHeight="1" x14ac:dyDescent="0.2">
      <c r="A39" s="34">
        <f t="shared" si="13"/>
        <v>22</v>
      </c>
      <c r="B39" s="35" t="s">
        <v>253</v>
      </c>
      <c r="C39" s="35" t="s">
        <v>254</v>
      </c>
      <c r="D39" s="28">
        <f t="shared" si="12"/>
        <v>0</v>
      </c>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row>
    <row r="40" spans="1:54" s="37" customFormat="1" ht="41.25" customHeight="1" x14ac:dyDescent="0.2">
      <c r="A40" s="34">
        <f t="shared" si="13"/>
        <v>23</v>
      </c>
      <c r="B40" s="35" t="s">
        <v>105</v>
      </c>
      <c r="C40" s="35" t="s">
        <v>239</v>
      </c>
      <c r="D40" s="28">
        <f t="shared" si="12"/>
        <v>0</v>
      </c>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row>
    <row r="41" spans="1:54" s="37" customFormat="1" ht="42.75" customHeight="1" x14ac:dyDescent="0.2">
      <c r="A41" s="34">
        <f t="shared" si="13"/>
        <v>24</v>
      </c>
      <c r="B41" s="35" t="s">
        <v>152</v>
      </c>
      <c r="C41" s="35" t="s">
        <v>240</v>
      </c>
      <c r="D41" s="28">
        <f t="shared" si="12"/>
        <v>0</v>
      </c>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row>
    <row r="42" spans="1:54" s="37" customFormat="1" ht="45" customHeight="1" x14ac:dyDescent="0.2">
      <c r="A42" s="101" t="s">
        <v>106</v>
      </c>
      <c r="B42" s="102"/>
      <c r="C42" s="103"/>
      <c r="D42" s="38">
        <f t="shared" si="12"/>
        <v>0</v>
      </c>
      <c r="E42" s="39">
        <f t="shared" ref="E42:AJ42" si="14">SUM(E45:E84)</f>
        <v>0</v>
      </c>
      <c r="F42" s="39">
        <f t="shared" si="14"/>
        <v>0</v>
      </c>
      <c r="G42" s="39">
        <f t="shared" si="14"/>
        <v>0</v>
      </c>
      <c r="H42" s="39">
        <f t="shared" si="14"/>
        <v>0</v>
      </c>
      <c r="I42" s="39">
        <f t="shared" si="14"/>
        <v>0</v>
      </c>
      <c r="J42" s="39">
        <f t="shared" si="14"/>
        <v>0</v>
      </c>
      <c r="K42" s="39">
        <f t="shared" si="14"/>
        <v>0</v>
      </c>
      <c r="L42" s="39">
        <f t="shared" si="14"/>
        <v>0</v>
      </c>
      <c r="M42" s="39">
        <f t="shared" si="14"/>
        <v>0</v>
      </c>
      <c r="N42" s="39">
        <f t="shared" si="14"/>
        <v>0</v>
      </c>
      <c r="O42" s="39">
        <f t="shared" si="14"/>
        <v>0</v>
      </c>
      <c r="P42" s="39">
        <f t="shared" si="14"/>
        <v>0</v>
      </c>
      <c r="Q42" s="39">
        <f t="shared" si="14"/>
        <v>0</v>
      </c>
      <c r="R42" s="39">
        <f t="shared" si="14"/>
        <v>0</v>
      </c>
      <c r="S42" s="39">
        <f t="shared" si="14"/>
        <v>0</v>
      </c>
      <c r="T42" s="39">
        <f t="shared" si="14"/>
        <v>0</v>
      </c>
      <c r="U42" s="39">
        <f t="shared" si="14"/>
        <v>0</v>
      </c>
      <c r="V42" s="39">
        <f t="shared" si="14"/>
        <v>0</v>
      </c>
      <c r="W42" s="39">
        <f t="shared" si="14"/>
        <v>0</v>
      </c>
      <c r="X42" s="39">
        <f t="shared" si="14"/>
        <v>0</v>
      </c>
      <c r="Y42" s="39">
        <f t="shared" si="14"/>
        <v>0</v>
      </c>
      <c r="Z42" s="39">
        <f t="shared" si="14"/>
        <v>0</v>
      </c>
      <c r="AA42" s="39">
        <f t="shared" si="14"/>
        <v>0</v>
      </c>
      <c r="AB42" s="39">
        <f t="shared" si="14"/>
        <v>0</v>
      </c>
      <c r="AC42" s="39">
        <f t="shared" si="14"/>
        <v>0</v>
      </c>
      <c r="AD42" s="39">
        <f t="shared" si="14"/>
        <v>0</v>
      </c>
      <c r="AE42" s="39">
        <f t="shared" si="14"/>
        <v>0</v>
      </c>
      <c r="AF42" s="39">
        <f t="shared" si="14"/>
        <v>0</v>
      </c>
      <c r="AG42" s="39">
        <f t="shared" si="14"/>
        <v>0</v>
      </c>
      <c r="AH42" s="39">
        <f t="shared" si="14"/>
        <v>0</v>
      </c>
      <c r="AI42" s="39">
        <f t="shared" si="14"/>
        <v>0</v>
      </c>
      <c r="AJ42" s="39">
        <f t="shared" si="14"/>
        <v>0</v>
      </c>
      <c r="AK42" s="39">
        <f t="shared" ref="AK42:BB42" si="15">SUM(AK45:AK84)</f>
        <v>0</v>
      </c>
      <c r="AL42" s="39">
        <f t="shared" si="15"/>
        <v>0</v>
      </c>
      <c r="AM42" s="39">
        <f t="shared" si="15"/>
        <v>0</v>
      </c>
      <c r="AN42" s="39">
        <f t="shared" si="15"/>
        <v>0</v>
      </c>
      <c r="AO42" s="39">
        <f t="shared" si="15"/>
        <v>0</v>
      </c>
      <c r="AP42" s="39">
        <f t="shared" si="15"/>
        <v>0</v>
      </c>
      <c r="AQ42" s="39">
        <f t="shared" si="15"/>
        <v>0</v>
      </c>
      <c r="AR42" s="39">
        <f t="shared" si="15"/>
        <v>0</v>
      </c>
      <c r="AS42" s="39">
        <f t="shared" si="15"/>
        <v>0</v>
      </c>
      <c r="AT42" s="39">
        <f t="shared" si="15"/>
        <v>0</v>
      </c>
      <c r="AU42" s="39">
        <f t="shared" si="15"/>
        <v>0</v>
      </c>
      <c r="AV42" s="39">
        <f t="shared" si="15"/>
        <v>0</v>
      </c>
      <c r="AW42" s="39">
        <f t="shared" si="15"/>
        <v>0</v>
      </c>
      <c r="AX42" s="39">
        <f t="shared" si="15"/>
        <v>0</v>
      </c>
      <c r="AY42" s="39">
        <f t="shared" si="15"/>
        <v>0</v>
      </c>
      <c r="AZ42" s="39">
        <f t="shared" si="15"/>
        <v>0</v>
      </c>
      <c r="BA42" s="39">
        <f t="shared" si="15"/>
        <v>0</v>
      </c>
      <c r="BB42" s="39">
        <f t="shared" si="15"/>
        <v>0</v>
      </c>
    </row>
    <row r="43" spans="1:54" s="37" customFormat="1" ht="12.75" customHeight="1" x14ac:dyDescent="0.2">
      <c r="A43" s="104" t="s">
        <v>60</v>
      </c>
      <c r="B43" s="105"/>
      <c r="C43" s="40" t="s">
        <v>15</v>
      </c>
      <c r="D43" s="41">
        <f>(D42*100)/(300*SUMIF($E$2:$BB$2,"&gt;0",$E$5:$BB$5))</f>
        <v>0</v>
      </c>
      <c r="E43" s="110">
        <f t="shared" ref="E43:AJ43" si="16">(E42*100)/(300*E5)</f>
        <v>0</v>
      </c>
      <c r="F43" s="110">
        <f t="shared" si="16"/>
        <v>0</v>
      </c>
      <c r="G43" s="110">
        <f t="shared" si="16"/>
        <v>0</v>
      </c>
      <c r="H43" s="110">
        <f t="shared" si="16"/>
        <v>0</v>
      </c>
      <c r="I43" s="110">
        <f t="shared" si="16"/>
        <v>0</v>
      </c>
      <c r="J43" s="110">
        <f t="shared" si="16"/>
        <v>0</v>
      </c>
      <c r="K43" s="110">
        <f t="shared" si="16"/>
        <v>0</v>
      </c>
      <c r="L43" s="110">
        <f t="shared" si="16"/>
        <v>0</v>
      </c>
      <c r="M43" s="110">
        <f t="shared" si="16"/>
        <v>0</v>
      </c>
      <c r="N43" s="110">
        <f t="shared" si="16"/>
        <v>0</v>
      </c>
      <c r="O43" s="110">
        <f t="shared" si="16"/>
        <v>0</v>
      </c>
      <c r="P43" s="110">
        <f t="shared" si="16"/>
        <v>0</v>
      </c>
      <c r="Q43" s="110">
        <f t="shared" si="16"/>
        <v>0</v>
      </c>
      <c r="R43" s="110">
        <f t="shared" si="16"/>
        <v>0</v>
      </c>
      <c r="S43" s="110">
        <f t="shared" si="16"/>
        <v>0</v>
      </c>
      <c r="T43" s="110">
        <f t="shared" si="16"/>
        <v>0</v>
      </c>
      <c r="U43" s="110">
        <f t="shared" si="16"/>
        <v>0</v>
      </c>
      <c r="V43" s="110">
        <f t="shared" si="16"/>
        <v>0</v>
      </c>
      <c r="W43" s="110">
        <f t="shared" si="16"/>
        <v>0</v>
      </c>
      <c r="X43" s="110">
        <f t="shared" si="16"/>
        <v>0</v>
      </c>
      <c r="Y43" s="110">
        <f t="shared" si="16"/>
        <v>0</v>
      </c>
      <c r="Z43" s="110">
        <f t="shared" si="16"/>
        <v>0</v>
      </c>
      <c r="AA43" s="110">
        <f t="shared" si="16"/>
        <v>0</v>
      </c>
      <c r="AB43" s="110">
        <f t="shared" si="16"/>
        <v>0</v>
      </c>
      <c r="AC43" s="110">
        <f t="shared" si="16"/>
        <v>0</v>
      </c>
      <c r="AD43" s="110">
        <f t="shared" si="16"/>
        <v>0</v>
      </c>
      <c r="AE43" s="110">
        <f t="shared" si="16"/>
        <v>0</v>
      </c>
      <c r="AF43" s="110">
        <f t="shared" si="16"/>
        <v>0</v>
      </c>
      <c r="AG43" s="110">
        <f t="shared" si="16"/>
        <v>0</v>
      </c>
      <c r="AH43" s="110">
        <f t="shared" si="16"/>
        <v>0</v>
      </c>
      <c r="AI43" s="110">
        <f t="shared" si="16"/>
        <v>0</v>
      </c>
      <c r="AJ43" s="110">
        <f t="shared" si="16"/>
        <v>0</v>
      </c>
      <c r="AK43" s="110">
        <f t="shared" ref="AK43:BB43" si="17">(AK42*100)/(300*AK5)</f>
        <v>0</v>
      </c>
      <c r="AL43" s="110">
        <f t="shared" si="17"/>
        <v>0</v>
      </c>
      <c r="AM43" s="110">
        <f t="shared" si="17"/>
        <v>0</v>
      </c>
      <c r="AN43" s="110">
        <f t="shared" si="17"/>
        <v>0</v>
      </c>
      <c r="AO43" s="110">
        <f t="shared" si="17"/>
        <v>0</v>
      </c>
      <c r="AP43" s="110">
        <f t="shared" si="17"/>
        <v>0</v>
      </c>
      <c r="AQ43" s="110">
        <f t="shared" si="17"/>
        <v>0</v>
      </c>
      <c r="AR43" s="110">
        <f t="shared" si="17"/>
        <v>0</v>
      </c>
      <c r="AS43" s="110">
        <f t="shared" si="17"/>
        <v>0</v>
      </c>
      <c r="AT43" s="110">
        <f t="shared" si="17"/>
        <v>0</v>
      </c>
      <c r="AU43" s="110">
        <f t="shared" si="17"/>
        <v>0</v>
      </c>
      <c r="AV43" s="110">
        <f t="shared" si="17"/>
        <v>0</v>
      </c>
      <c r="AW43" s="110">
        <f t="shared" si="17"/>
        <v>0</v>
      </c>
      <c r="AX43" s="110">
        <f t="shared" si="17"/>
        <v>0</v>
      </c>
      <c r="AY43" s="110">
        <f t="shared" si="17"/>
        <v>0</v>
      </c>
      <c r="AZ43" s="110">
        <f t="shared" si="17"/>
        <v>0</v>
      </c>
      <c r="BA43" s="110">
        <f t="shared" si="17"/>
        <v>0</v>
      </c>
      <c r="BB43" s="110">
        <f t="shared" si="17"/>
        <v>0</v>
      </c>
    </row>
    <row r="44" spans="1:54" s="37" customFormat="1" ht="14.25" customHeight="1" x14ac:dyDescent="0.2">
      <c r="A44" s="106"/>
      <c r="B44" s="107"/>
      <c r="C44" s="42" t="s">
        <v>16</v>
      </c>
      <c r="D44" s="41">
        <f>((D42-SUMIF($E$4:$BB$4,"=0",E15:BB15))*100)/(300*(SUMIF($E$2:$BB$2,"&gt;0",$E$5:$BB$5)-SUMIF($E$4:$BB$4,"=0",$E$5:$BB$5)))</f>
        <v>0</v>
      </c>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c r="AN44" s="111"/>
      <c r="AO44" s="111"/>
      <c r="AP44" s="111"/>
      <c r="AQ44" s="111"/>
      <c r="AR44" s="111"/>
      <c r="AS44" s="111"/>
      <c r="AT44" s="111"/>
      <c r="AU44" s="111"/>
      <c r="AV44" s="111"/>
      <c r="AW44" s="111"/>
      <c r="AX44" s="111"/>
      <c r="AY44" s="111"/>
      <c r="AZ44" s="111"/>
      <c r="BA44" s="111"/>
      <c r="BB44" s="111"/>
    </row>
    <row r="45" spans="1:54" s="37" customFormat="1" ht="195.75" customHeight="1" x14ac:dyDescent="0.2">
      <c r="A45" s="43">
        <f>A41+1</f>
        <v>25</v>
      </c>
      <c r="B45" s="44" t="s">
        <v>255</v>
      </c>
      <c r="C45" s="44" t="s">
        <v>174</v>
      </c>
      <c r="D45" s="38">
        <f>SUM(E45:BB45)</f>
        <v>0</v>
      </c>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row>
    <row r="46" spans="1:54" s="37" customFormat="1" ht="148.5" customHeight="1" x14ac:dyDescent="0.2">
      <c r="A46" s="43">
        <f>A45+1</f>
        <v>26</v>
      </c>
      <c r="B46" s="45" t="s">
        <v>153</v>
      </c>
      <c r="C46" s="45" t="s">
        <v>256</v>
      </c>
      <c r="D46" s="38">
        <f t="shared" ref="D46:D84" si="18">SUM(E46:BB46)</f>
        <v>0</v>
      </c>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row>
    <row r="47" spans="1:54" s="37" customFormat="1" ht="93" customHeight="1" x14ac:dyDescent="0.2">
      <c r="A47" s="43">
        <f>A46+1</f>
        <v>27</v>
      </c>
      <c r="B47" s="45" t="s">
        <v>175</v>
      </c>
      <c r="C47" s="45" t="s">
        <v>176</v>
      </c>
      <c r="D47" s="38">
        <f t="shared" si="18"/>
        <v>0</v>
      </c>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row>
    <row r="48" spans="1:54" s="37" customFormat="1" ht="105" customHeight="1" x14ac:dyDescent="0.2">
      <c r="A48" s="43">
        <f>A47+1</f>
        <v>28</v>
      </c>
      <c r="B48" s="45" t="s">
        <v>257</v>
      </c>
      <c r="C48" s="45" t="s">
        <v>107</v>
      </c>
      <c r="D48" s="38">
        <f t="shared" si="18"/>
        <v>0</v>
      </c>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row>
    <row r="49" spans="1:54" s="37" customFormat="1" ht="336.75" customHeight="1" x14ac:dyDescent="0.2">
      <c r="A49" s="43">
        <f t="shared" ref="A49:A84" si="19">A48+1</f>
        <v>29</v>
      </c>
      <c r="B49" s="45" t="s">
        <v>258</v>
      </c>
      <c r="C49" s="45" t="s">
        <v>259</v>
      </c>
      <c r="D49" s="38">
        <f t="shared" si="18"/>
        <v>0</v>
      </c>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row>
    <row r="50" spans="1:54" s="37" customFormat="1" ht="51" customHeight="1" x14ac:dyDescent="0.2">
      <c r="A50" s="43">
        <f t="shared" si="19"/>
        <v>30</v>
      </c>
      <c r="B50" s="45" t="s">
        <v>260</v>
      </c>
      <c r="C50" s="45" t="s">
        <v>261</v>
      </c>
      <c r="D50" s="38">
        <f t="shared" si="18"/>
        <v>0</v>
      </c>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row>
    <row r="51" spans="1:54" s="37" customFormat="1" ht="163.5" customHeight="1" x14ac:dyDescent="0.2">
      <c r="A51" s="43">
        <f t="shared" si="19"/>
        <v>31</v>
      </c>
      <c r="B51" s="45" t="s">
        <v>262</v>
      </c>
      <c r="C51" s="45" t="s">
        <v>263</v>
      </c>
      <c r="D51" s="38">
        <f t="shared" si="18"/>
        <v>0</v>
      </c>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row>
    <row r="52" spans="1:54" s="37" customFormat="1" ht="72.75" customHeight="1" x14ac:dyDescent="0.2">
      <c r="A52" s="43">
        <f t="shared" si="19"/>
        <v>32</v>
      </c>
      <c r="B52" s="45" t="s">
        <v>241</v>
      </c>
      <c r="C52" s="45" t="s">
        <v>242</v>
      </c>
      <c r="D52" s="38">
        <f t="shared" si="18"/>
        <v>0</v>
      </c>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row>
    <row r="53" spans="1:54" s="37" customFormat="1" ht="72.75" customHeight="1" x14ac:dyDescent="0.2">
      <c r="A53" s="43">
        <f t="shared" si="19"/>
        <v>33</v>
      </c>
      <c r="B53" s="45" t="s">
        <v>243</v>
      </c>
      <c r="C53" s="45" t="s">
        <v>244</v>
      </c>
      <c r="D53" s="38">
        <f t="shared" si="18"/>
        <v>0</v>
      </c>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row>
    <row r="54" spans="1:54" s="37" customFormat="1" ht="125.25" customHeight="1" x14ac:dyDescent="0.2">
      <c r="A54" s="43">
        <f t="shared" si="19"/>
        <v>34</v>
      </c>
      <c r="B54" s="45" t="s">
        <v>264</v>
      </c>
      <c r="C54" s="45" t="s">
        <v>265</v>
      </c>
      <c r="D54" s="38">
        <f t="shared" si="18"/>
        <v>0</v>
      </c>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row>
    <row r="55" spans="1:54" s="37" customFormat="1" ht="26.25" customHeight="1" x14ac:dyDescent="0.2">
      <c r="A55" s="43">
        <f t="shared" si="19"/>
        <v>35</v>
      </c>
      <c r="B55" s="45" t="s">
        <v>61</v>
      </c>
      <c r="C55" s="45" t="s">
        <v>154</v>
      </c>
      <c r="D55" s="38">
        <f t="shared" si="18"/>
        <v>0</v>
      </c>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row>
    <row r="56" spans="1:54" s="37" customFormat="1" ht="26.25" customHeight="1" x14ac:dyDescent="0.2">
      <c r="A56" s="43">
        <f t="shared" si="19"/>
        <v>36</v>
      </c>
      <c r="B56" s="45" t="s">
        <v>62</v>
      </c>
      <c r="C56" s="45" t="s">
        <v>155</v>
      </c>
      <c r="D56" s="38">
        <f t="shared" si="18"/>
        <v>0</v>
      </c>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row>
    <row r="57" spans="1:54" s="37" customFormat="1" ht="80.25" customHeight="1" x14ac:dyDescent="0.2">
      <c r="A57" s="43">
        <f t="shared" si="19"/>
        <v>37</v>
      </c>
      <c r="B57" s="45" t="s">
        <v>156</v>
      </c>
      <c r="C57" s="45" t="s">
        <v>157</v>
      </c>
      <c r="D57" s="38">
        <f t="shared" si="18"/>
        <v>0</v>
      </c>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row>
    <row r="58" spans="1:54" s="37" customFormat="1" ht="40.799999999999997" x14ac:dyDescent="0.2">
      <c r="A58" s="43">
        <f t="shared" si="19"/>
        <v>38</v>
      </c>
      <c r="B58" s="45" t="s">
        <v>177</v>
      </c>
      <c r="C58" s="45" t="s">
        <v>158</v>
      </c>
      <c r="D58" s="38">
        <f t="shared" si="18"/>
        <v>0</v>
      </c>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row>
    <row r="59" spans="1:54" s="37" customFormat="1" ht="115.5" customHeight="1" x14ac:dyDescent="0.2">
      <c r="A59" s="43">
        <f t="shared" si="19"/>
        <v>39</v>
      </c>
      <c r="B59" s="45" t="s">
        <v>108</v>
      </c>
      <c r="C59" s="45" t="s">
        <v>266</v>
      </c>
      <c r="D59" s="38">
        <f t="shared" si="18"/>
        <v>0</v>
      </c>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row>
    <row r="60" spans="1:54" s="37" customFormat="1" ht="35.25" customHeight="1" x14ac:dyDescent="0.2">
      <c r="A60" s="43">
        <f t="shared" si="19"/>
        <v>40</v>
      </c>
      <c r="B60" s="45" t="s">
        <v>63</v>
      </c>
      <c r="C60" s="45" t="s">
        <v>159</v>
      </c>
      <c r="D60" s="38">
        <f t="shared" si="18"/>
        <v>0</v>
      </c>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row>
    <row r="61" spans="1:54" s="37" customFormat="1" ht="148.5" customHeight="1" x14ac:dyDescent="0.2">
      <c r="A61" s="43">
        <f t="shared" si="19"/>
        <v>41</v>
      </c>
      <c r="B61" s="45" t="s">
        <v>267</v>
      </c>
      <c r="C61" s="45" t="s">
        <v>268</v>
      </c>
      <c r="D61" s="38">
        <f t="shared" si="18"/>
        <v>0</v>
      </c>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row>
    <row r="62" spans="1:54" s="37" customFormat="1" ht="84.75" customHeight="1" x14ac:dyDescent="0.2">
      <c r="A62" s="43">
        <f t="shared" si="19"/>
        <v>42</v>
      </c>
      <c r="B62" s="45" t="s">
        <v>269</v>
      </c>
      <c r="C62" s="45" t="s">
        <v>270</v>
      </c>
      <c r="D62" s="38">
        <f t="shared" si="18"/>
        <v>0</v>
      </c>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row>
    <row r="63" spans="1:54" s="37" customFormat="1" ht="61.5" customHeight="1" x14ac:dyDescent="0.2">
      <c r="A63" s="43">
        <f t="shared" si="19"/>
        <v>43</v>
      </c>
      <c r="B63" s="45" t="s">
        <v>178</v>
      </c>
      <c r="C63" s="45" t="s">
        <v>160</v>
      </c>
      <c r="D63" s="38">
        <f t="shared" si="18"/>
        <v>0</v>
      </c>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row>
    <row r="64" spans="1:54" s="37" customFormat="1" ht="201.75" customHeight="1" x14ac:dyDescent="0.2">
      <c r="A64" s="43">
        <f t="shared" si="19"/>
        <v>44</v>
      </c>
      <c r="B64" s="45" t="s">
        <v>272</v>
      </c>
      <c r="C64" s="45" t="s">
        <v>271</v>
      </c>
      <c r="D64" s="38">
        <f t="shared" si="18"/>
        <v>0</v>
      </c>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row>
    <row r="65" spans="1:54" s="37" customFormat="1" ht="36.75" customHeight="1" x14ac:dyDescent="0.2">
      <c r="A65" s="43">
        <f t="shared" si="19"/>
        <v>45</v>
      </c>
      <c r="B65" s="45" t="s">
        <v>109</v>
      </c>
      <c r="C65" s="45" t="s">
        <v>161</v>
      </c>
      <c r="D65" s="38">
        <f t="shared" si="18"/>
        <v>0</v>
      </c>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row>
    <row r="66" spans="1:54" s="37" customFormat="1" ht="83.25" customHeight="1" x14ac:dyDescent="0.2">
      <c r="A66" s="43">
        <f t="shared" si="19"/>
        <v>46</v>
      </c>
      <c r="B66" s="45" t="s">
        <v>110</v>
      </c>
      <c r="C66" s="45" t="s">
        <v>162</v>
      </c>
      <c r="D66" s="38">
        <f t="shared" si="18"/>
        <v>0</v>
      </c>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row>
    <row r="67" spans="1:54" s="37" customFormat="1" ht="165" customHeight="1" x14ac:dyDescent="0.2">
      <c r="A67" s="43">
        <f t="shared" si="19"/>
        <v>47</v>
      </c>
      <c r="B67" s="45" t="s">
        <v>274</v>
      </c>
      <c r="C67" s="45" t="s">
        <v>273</v>
      </c>
      <c r="D67" s="38">
        <f t="shared" si="18"/>
        <v>0</v>
      </c>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row>
    <row r="68" spans="1:54" s="37" customFormat="1" ht="28.5" customHeight="1" x14ac:dyDescent="0.2">
      <c r="A68" s="43">
        <f t="shared" si="19"/>
        <v>48</v>
      </c>
      <c r="B68" s="45" t="s">
        <v>163</v>
      </c>
      <c r="C68" s="45" t="s">
        <v>164</v>
      </c>
      <c r="D68" s="38">
        <f t="shared" si="18"/>
        <v>0</v>
      </c>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row>
    <row r="69" spans="1:54" s="37" customFormat="1" ht="42.75" customHeight="1" x14ac:dyDescent="0.2">
      <c r="A69" s="43">
        <f t="shared" si="19"/>
        <v>49</v>
      </c>
      <c r="B69" s="45" t="s">
        <v>275</v>
      </c>
      <c r="C69" s="45" t="s">
        <v>164</v>
      </c>
      <c r="D69" s="38">
        <f t="shared" si="18"/>
        <v>0</v>
      </c>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row>
    <row r="70" spans="1:54" s="37" customFormat="1" ht="64.5" customHeight="1" x14ac:dyDescent="0.2">
      <c r="A70" s="43">
        <f t="shared" si="19"/>
        <v>50</v>
      </c>
      <c r="B70" s="45" t="s">
        <v>165</v>
      </c>
      <c r="C70" s="45" t="s">
        <v>166</v>
      </c>
      <c r="D70" s="38">
        <f t="shared" si="18"/>
        <v>0</v>
      </c>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row>
    <row r="71" spans="1:54" s="37" customFormat="1" ht="73.5" customHeight="1" x14ac:dyDescent="0.2">
      <c r="A71" s="43">
        <f t="shared" si="19"/>
        <v>51</v>
      </c>
      <c r="B71" s="45" t="s">
        <v>276</v>
      </c>
      <c r="C71" s="45" t="s">
        <v>277</v>
      </c>
      <c r="D71" s="38">
        <f t="shared" si="18"/>
        <v>0</v>
      </c>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6"/>
      <c r="BB71" s="36"/>
    </row>
    <row r="72" spans="1:54" s="37" customFormat="1" ht="117.75" customHeight="1" x14ac:dyDescent="0.2">
      <c r="A72" s="43">
        <f t="shared" si="19"/>
        <v>52</v>
      </c>
      <c r="B72" s="45" t="s">
        <v>167</v>
      </c>
      <c r="C72" s="45" t="s">
        <v>278</v>
      </c>
      <c r="D72" s="38">
        <f t="shared" si="18"/>
        <v>0</v>
      </c>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row>
    <row r="73" spans="1:54" s="37" customFormat="1" ht="142.5" customHeight="1" x14ac:dyDescent="0.2">
      <c r="A73" s="43">
        <f t="shared" si="19"/>
        <v>53</v>
      </c>
      <c r="B73" s="45" t="s">
        <v>280</v>
      </c>
      <c r="C73" s="45" t="s">
        <v>279</v>
      </c>
      <c r="D73" s="38">
        <f t="shared" si="18"/>
        <v>0</v>
      </c>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36"/>
      <c r="BB73" s="36"/>
    </row>
    <row r="74" spans="1:54" s="37" customFormat="1" ht="61.5" customHeight="1" x14ac:dyDescent="0.2">
      <c r="A74" s="43">
        <f t="shared" si="19"/>
        <v>54</v>
      </c>
      <c r="B74" s="45" t="s">
        <v>281</v>
      </c>
      <c r="C74" s="45" t="s">
        <v>282</v>
      </c>
      <c r="D74" s="38">
        <f t="shared" si="18"/>
        <v>0</v>
      </c>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row>
    <row r="75" spans="1:54" s="37" customFormat="1" ht="61.5" customHeight="1" x14ac:dyDescent="0.2">
      <c r="A75" s="43">
        <f t="shared" si="19"/>
        <v>55</v>
      </c>
      <c r="B75" s="45" t="s">
        <v>283</v>
      </c>
      <c r="C75" s="45" t="s">
        <v>284</v>
      </c>
      <c r="D75" s="38">
        <f t="shared" si="18"/>
        <v>0</v>
      </c>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row>
    <row r="76" spans="1:54" s="37" customFormat="1" ht="25.5" customHeight="1" x14ac:dyDescent="0.2">
      <c r="A76" s="43">
        <f t="shared" si="19"/>
        <v>56</v>
      </c>
      <c r="B76" s="45" t="s">
        <v>285</v>
      </c>
      <c r="C76" s="45" t="s">
        <v>168</v>
      </c>
      <c r="D76" s="38">
        <f t="shared" si="18"/>
        <v>0</v>
      </c>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row>
    <row r="77" spans="1:54" s="37" customFormat="1" ht="25.5" customHeight="1" x14ac:dyDescent="0.2">
      <c r="A77" s="43">
        <f t="shared" si="19"/>
        <v>57</v>
      </c>
      <c r="B77" s="45" t="s">
        <v>286</v>
      </c>
      <c r="C77" s="45" t="s">
        <v>287</v>
      </c>
      <c r="D77" s="38">
        <f t="shared" si="18"/>
        <v>0</v>
      </c>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row>
    <row r="78" spans="1:54" s="37" customFormat="1" ht="23.25" customHeight="1" x14ac:dyDescent="0.2">
      <c r="A78" s="43">
        <f t="shared" si="19"/>
        <v>58</v>
      </c>
      <c r="B78" s="45" t="s">
        <v>94</v>
      </c>
      <c r="C78" s="45" t="s">
        <v>169</v>
      </c>
      <c r="D78" s="38">
        <f t="shared" si="18"/>
        <v>0</v>
      </c>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row>
    <row r="79" spans="1:54" s="37" customFormat="1" ht="39" customHeight="1" x14ac:dyDescent="0.2">
      <c r="A79" s="43">
        <f t="shared" si="19"/>
        <v>59</v>
      </c>
      <c r="B79" s="45" t="s">
        <v>170</v>
      </c>
      <c r="C79" s="45" t="s">
        <v>288</v>
      </c>
      <c r="D79" s="38">
        <f t="shared" si="18"/>
        <v>0</v>
      </c>
      <c r="E79" s="36"/>
      <c r="F79" s="36"/>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row>
    <row r="80" spans="1:54" s="37" customFormat="1" ht="171.75" customHeight="1" x14ac:dyDescent="0.2">
      <c r="A80" s="43">
        <f t="shared" si="19"/>
        <v>60</v>
      </c>
      <c r="B80" s="45" t="s">
        <v>171</v>
      </c>
      <c r="C80" s="45" t="s">
        <v>179</v>
      </c>
      <c r="D80" s="38">
        <f t="shared" si="18"/>
        <v>0</v>
      </c>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row>
    <row r="81" spans="1:54" s="37" customFormat="1" ht="246.75" customHeight="1" x14ac:dyDescent="0.2">
      <c r="A81" s="43">
        <f t="shared" si="19"/>
        <v>61</v>
      </c>
      <c r="B81" s="45" t="s">
        <v>290</v>
      </c>
      <c r="C81" s="45" t="s">
        <v>289</v>
      </c>
      <c r="D81" s="38">
        <f t="shared" si="18"/>
        <v>0</v>
      </c>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row>
    <row r="82" spans="1:54" s="37" customFormat="1" ht="93.75" customHeight="1" x14ac:dyDescent="0.2">
      <c r="A82" s="43">
        <f t="shared" si="19"/>
        <v>62</v>
      </c>
      <c r="B82" s="45" t="s">
        <v>291</v>
      </c>
      <c r="C82" s="45" t="s">
        <v>292</v>
      </c>
      <c r="D82" s="38">
        <f t="shared" si="18"/>
        <v>0</v>
      </c>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row>
    <row r="83" spans="1:54" s="37" customFormat="1" ht="188.25" customHeight="1" x14ac:dyDescent="0.2">
      <c r="A83" s="43">
        <f t="shared" si="19"/>
        <v>63</v>
      </c>
      <c r="B83" s="45" t="s">
        <v>294</v>
      </c>
      <c r="C83" s="45" t="s">
        <v>293</v>
      </c>
      <c r="D83" s="38">
        <f t="shared" si="18"/>
        <v>0</v>
      </c>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row>
    <row r="84" spans="1:54" s="37" customFormat="1" ht="84" customHeight="1" x14ac:dyDescent="0.2">
      <c r="A84" s="43">
        <f t="shared" si="19"/>
        <v>64</v>
      </c>
      <c r="B84" s="45" t="s">
        <v>111</v>
      </c>
      <c r="C84" s="45" t="s">
        <v>172</v>
      </c>
      <c r="D84" s="38">
        <f t="shared" si="18"/>
        <v>0</v>
      </c>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row>
    <row r="85" spans="1:54" s="18" customFormat="1" ht="14.4" x14ac:dyDescent="0.2">
      <c r="A85" s="181" t="s">
        <v>100</v>
      </c>
      <c r="B85" s="182"/>
      <c r="C85" s="183"/>
      <c r="D85" s="46">
        <f>SUM(E85:BB85)</f>
        <v>0</v>
      </c>
      <c r="E85" s="47">
        <f t="shared" ref="E85:AJ85" si="20">SUM(E88:E107)</f>
        <v>0</v>
      </c>
      <c r="F85" s="47">
        <f t="shared" si="20"/>
        <v>0</v>
      </c>
      <c r="G85" s="47">
        <f t="shared" si="20"/>
        <v>0</v>
      </c>
      <c r="H85" s="47">
        <f t="shared" si="20"/>
        <v>0</v>
      </c>
      <c r="I85" s="47">
        <f t="shared" si="20"/>
        <v>0</v>
      </c>
      <c r="J85" s="47">
        <f t="shared" si="20"/>
        <v>0</v>
      </c>
      <c r="K85" s="47">
        <f t="shared" si="20"/>
        <v>0</v>
      </c>
      <c r="L85" s="47">
        <f t="shared" si="20"/>
        <v>0</v>
      </c>
      <c r="M85" s="47">
        <f t="shared" si="20"/>
        <v>0</v>
      </c>
      <c r="N85" s="47">
        <f t="shared" si="20"/>
        <v>0</v>
      </c>
      <c r="O85" s="47">
        <f t="shared" si="20"/>
        <v>0</v>
      </c>
      <c r="P85" s="47">
        <f t="shared" si="20"/>
        <v>0</v>
      </c>
      <c r="Q85" s="47">
        <f t="shared" si="20"/>
        <v>0</v>
      </c>
      <c r="R85" s="47">
        <f t="shared" si="20"/>
        <v>0</v>
      </c>
      <c r="S85" s="47">
        <f t="shared" si="20"/>
        <v>0</v>
      </c>
      <c r="T85" s="47">
        <f t="shared" si="20"/>
        <v>0</v>
      </c>
      <c r="U85" s="47">
        <f t="shared" si="20"/>
        <v>0</v>
      </c>
      <c r="V85" s="47">
        <f t="shared" si="20"/>
        <v>0</v>
      </c>
      <c r="W85" s="47">
        <f t="shared" si="20"/>
        <v>0</v>
      </c>
      <c r="X85" s="47">
        <f t="shared" si="20"/>
        <v>0</v>
      </c>
      <c r="Y85" s="47">
        <f t="shared" si="20"/>
        <v>0</v>
      </c>
      <c r="Z85" s="47">
        <f t="shared" si="20"/>
        <v>0</v>
      </c>
      <c r="AA85" s="47">
        <f t="shared" si="20"/>
        <v>0</v>
      </c>
      <c r="AB85" s="47">
        <f t="shared" si="20"/>
        <v>0</v>
      </c>
      <c r="AC85" s="47">
        <f t="shared" si="20"/>
        <v>0</v>
      </c>
      <c r="AD85" s="47">
        <f t="shared" si="20"/>
        <v>0</v>
      </c>
      <c r="AE85" s="47">
        <f t="shared" si="20"/>
        <v>0</v>
      </c>
      <c r="AF85" s="47">
        <f t="shared" si="20"/>
        <v>0</v>
      </c>
      <c r="AG85" s="47">
        <f t="shared" si="20"/>
        <v>0</v>
      </c>
      <c r="AH85" s="47">
        <f t="shared" si="20"/>
        <v>0</v>
      </c>
      <c r="AI85" s="47">
        <f t="shared" si="20"/>
        <v>0</v>
      </c>
      <c r="AJ85" s="47">
        <f t="shared" si="20"/>
        <v>0</v>
      </c>
      <c r="AK85" s="47">
        <f t="shared" ref="AK85:BB85" si="21">SUM(AK88:AK107)</f>
        <v>0</v>
      </c>
      <c r="AL85" s="47">
        <f t="shared" si="21"/>
        <v>0</v>
      </c>
      <c r="AM85" s="47">
        <f t="shared" si="21"/>
        <v>0</v>
      </c>
      <c r="AN85" s="47">
        <f t="shared" si="21"/>
        <v>0</v>
      </c>
      <c r="AO85" s="47">
        <f t="shared" si="21"/>
        <v>0</v>
      </c>
      <c r="AP85" s="47">
        <f t="shared" si="21"/>
        <v>0</v>
      </c>
      <c r="AQ85" s="47">
        <f t="shared" si="21"/>
        <v>0</v>
      </c>
      <c r="AR85" s="47">
        <f t="shared" si="21"/>
        <v>0</v>
      </c>
      <c r="AS85" s="47">
        <f t="shared" si="21"/>
        <v>0</v>
      </c>
      <c r="AT85" s="47">
        <f t="shared" si="21"/>
        <v>0</v>
      </c>
      <c r="AU85" s="47">
        <f t="shared" si="21"/>
        <v>0</v>
      </c>
      <c r="AV85" s="47">
        <f t="shared" si="21"/>
        <v>0</v>
      </c>
      <c r="AW85" s="47">
        <f t="shared" si="21"/>
        <v>0</v>
      </c>
      <c r="AX85" s="47">
        <f t="shared" si="21"/>
        <v>0</v>
      </c>
      <c r="AY85" s="47">
        <f t="shared" si="21"/>
        <v>0</v>
      </c>
      <c r="AZ85" s="47">
        <f t="shared" si="21"/>
        <v>0</v>
      </c>
      <c r="BA85" s="47">
        <f t="shared" si="21"/>
        <v>0</v>
      </c>
      <c r="BB85" s="48">
        <f t="shared" si="21"/>
        <v>0</v>
      </c>
    </row>
    <row r="86" spans="1:54" s="18" customFormat="1" ht="12.75" customHeight="1" x14ac:dyDescent="0.2">
      <c r="A86" s="144" t="s">
        <v>35</v>
      </c>
      <c r="B86" s="145"/>
      <c r="C86" s="49" t="s">
        <v>15</v>
      </c>
      <c r="D86" s="50">
        <f>(D85*100)/(200*SUMIF($E$2:$BB$2,"&gt;0",$E$5:$BB$5))</f>
        <v>0</v>
      </c>
      <c r="E86" s="108">
        <f t="shared" ref="E86:AJ86" si="22">(E85*100)/(200*E5)</f>
        <v>0</v>
      </c>
      <c r="F86" s="108">
        <f t="shared" si="22"/>
        <v>0</v>
      </c>
      <c r="G86" s="108">
        <f t="shared" si="22"/>
        <v>0</v>
      </c>
      <c r="H86" s="108">
        <f t="shared" si="22"/>
        <v>0</v>
      </c>
      <c r="I86" s="108">
        <f t="shared" si="22"/>
        <v>0</v>
      </c>
      <c r="J86" s="108">
        <f t="shared" si="22"/>
        <v>0</v>
      </c>
      <c r="K86" s="108">
        <f t="shared" si="22"/>
        <v>0</v>
      </c>
      <c r="L86" s="108">
        <f t="shared" si="22"/>
        <v>0</v>
      </c>
      <c r="M86" s="108">
        <f t="shared" si="22"/>
        <v>0</v>
      </c>
      <c r="N86" s="108">
        <f t="shared" si="22"/>
        <v>0</v>
      </c>
      <c r="O86" s="108">
        <f t="shared" si="22"/>
        <v>0</v>
      </c>
      <c r="P86" s="108">
        <f t="shared" si="22"/>
        <v>0</v>
      </c>
      <c r="Q86" s="108">
        <f t="shared" si="22"/>
        <v>0</v>
      </c>
      <c r="R86" s="108">
        <f t="shared" si="22"/>
        <v>0</v>
      </c>
      <c r="S86" s="108">
        <f t="shared" si="22"/>
        <v>0</v>
      </c>
      <c r="T86" s="108">
        <f t="shared" si="22"/>
        <v>0</v>
      </c>
      <c r="U86" s="108">
        <f t="shared" si="22"/>
        <v>0</v>
      </c>
      <c r="V86" s="108">
        <f t="shared" si="22"/>
        <v>0</v>
      </c>
      <c r="W86" s="108">
        <f t="shared" si="22"/>
        <v>0</v>
      </c>
      <c r="X86" s="108">
        <f t="shared" si="22"/>
        <v>0</v>
      </c>
      <c r="Y86" s="108">
        <f t="shared" si="22"/>
        <v>0</v>
      </c>
      <c r="Z86" s="108">
        <f t="shared" si="22"/>
        <v>0</v>
      </c>
      <c r="AA86" s="108">
        <f t="shared" si="22"/>
        <v>0</v>
      </c>
      <c r="AB86" s="108">
        <f t="shared" si="22"/>
        <v>0</v>
      </c>
      <c r="AC86" s="108">
        <f t="shared" si="22"/>
        <v>0</v>
      </c>
      <c r="AD86" s="108">
        <f t="shared" si="22"/>
        <v>0</v>
      </c>
      <c r="AE86" s="108">
        <f t="shared" si="22"/>
        <v>0</v>
      </c>
      <c r="AF86" s="108">
        <f t="shared" si="22"/>
        <v>0</v>
      </c>
      <c r="AG86" s="108">
        <f t="shared" si="22"/>
        <v>0</v>
      </c>
      <c r="AH86" s="108">
        <f t="shared" si="22"/>
        <v>0</v>
      </c>
      <c r="AI86" s="108">
        <f t="shared" si="22"/>
        <v>0</v>
      </c>
      <c r="AJ86" s="108">
        <f t="shared" si="22"/>
        <v>0</v>
      </c>
      <c r="AK86" s="108">
        <f t="shared" ref="AK86:BB86" si="23">(AK85*100)/(200*AK5)</f>
        <v>0</v>
      </c>
      <c r="AL86" s="108">
        <f t="shared" si="23"/>
        <v>0</v>
      </c>
      <c r="AM86" s="108">
        <f t="shared" si="23"/>
        <v>0</v>
      </c>
      <c r="AN86" s="108">
        <f t="shared" si="23"/>
        <v>0</v>
      </c>
      <c r="AO86" s="108">
        <f t="shared" si="23"/>
        <v>0</v>
      </c>
      <c r="AP86" s="108">
        <f t="shared" si="23"/>
        <v>0</v>
      </c>
      <c r="AQ86" s="108">
        <f t="shared" si="23"/>
        <v>0</v>
      </c>
      <c r="AR86" s="108">
        <f t="shared" si="23"/>
        <v>0</v>
      </c>
      <c r="AS86" s="108">
        <f t="shared" si="23"/>
        <v>0</v>
      </c>
      <c r="AT86" s="108">
        <f t="shared" si="23"/>
        <v>0</v>
      </c>
      <c r="AU86" s="108">
        <f t="shared" si="23"/>
        <v>0</v>
      </c>
      <c r="AV86" s="108">
        <f t="shared" si="23"/>
        <v>0</v>
      </c>
      <c r="AW86" s="108">
        <f t="shared" si="23"/>
        <v>0</v>
      </c>
      <c r="AX86" s="108">
        <f t="shared" si="23"/>
        <v>0</v>
      </c>
      <c r="AY86" s="108">
        <f t="shared" si="23"/>
        <v>0</v>
      </c>
      <c r="AZ86" s="108">
        <f t="shared" si="23"/>
        <v>0</v>
      </c>
      <c r="BA86" s="108">
        <f t="shared" si="23"/>
        <v>0</v>
      </c>
      <c r="BB86" s="123">
        <f t="shared" si="23"/>
        <v>0</v>
      </c>
    </row>
    <row r="87" spans="1:54" s="18" customFormat="1" ht="13.8" x14ac:dyDescent="0.2">
      <c r="A87" s="146"/>
      <c r="B87" s="147"/>
      <c r="C87" s="51" t="s">
        <v>16</v>
      </c>
      <c r="D87" s="50">
        <f>((D85-SUMIF($E$4:$BB$4,"=0",E85:BB85))*100)/(200*(SUMIF($E$2:$BB$2,"&gt;0",$E$5:$BB$5)-SUMIF($E$4:$BB$4,"=0",$E$5:$BB$5)))</f>
        <v>0</v>
      </c>
      <c r="E87" s="109"/>
      <c r="F87" s="109"/>
      <c r="G87" s="109"/>
      <c r="H87" s="109"/>
      <c r="I87" s="109"/>
      <c r="J87" s="109"/>
      <c r="K87" s="109"/>
      <c r="L87" s="109"/>
      <c r="M87" s="109"/>
      <c r="N87" s="109"/>
      <c r="O87" s="109"/>
      <c r="P87" s="109"/>
      <c r="Q87" s="109"/>
      <c r="R87" s="109"/>
      <c r="S87" s="109"/>
      <c r="T87" s="109"/>
      <c r="U87" s="109"/>
      <c r="V87" s="109"/>
      <c r="W87" s="109"/>
      <c r="X87" s="109"/>
      <c r="Y87" s="109"/>
      <c r="Z87" s="109"/>
      <c r="AA87" s="109"/>
      <c r="AB87" s="109"/>
      <c r="AC87" s="109"/>
      <c r="AD87" s="109"/>
      <c r="AE87" s="109"/>
      <c r="AF87" s="109"/>
      <c r="AG87" s="109"/>
      <c r="AH87" s="109"/>
      <c r="AI87" s="109"/>
      <c r="AJ87" s="109"/>
      <c r="AK87" s="109"/>
      <c r="AL87" s="109"/>
      <c r="AM87" s="109"/>
      <c r="AN87" s="109"/>
      <c r="AO87" s="109"/>
      <c r="AP87" s="109"/>
      <c r="AQ87" s="109"/>
      <c r="AR87" s="109"/>
      <c r="AS87" s="109"/>
      <c r="AT87" s="109"/>
      <c r="AU87" s="109"/>
      <c r="AV87" s="109"/>
      <c r="AW87" s="109"/>
      <c r="AX87" s="109"/>
      <c r="AY87" s="109"/>
      <c r="AZ87" s="109"/>
      <c r="BA87" s="109"/>
      <c r="BB87" s="124"/>
    </row>
    <row r="88" spans="1:54" ht="38.25" customHeight="1" x14ac:dyDescent="0.2">
      <c r="A88" s="52">
        <f>A84+1</f>
        <v>65</v>
      </c>
      <c r="B88" s="53" t="s">
        <v>112</v>
      </c>
      <c r="C88" s="54" t="s">
        <v>113</v>
      </c>
      <c r="D88" s="46">
        <f t="shared" ref="D88:D108" si="24">SUM(E88:BB88)</f>
        <v>0</v>
      </c>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row>
    <row r="89" spans="1:54" ht="27.75" customHeight="1" x14ac:dyDescent="0.2">
      <c r="A89" s="52">
        <f>A88+1</f>
        <v>66</v>
      </c>
      <c r="B89" s="53" t="s">
        <v>64</v>
      </c>
      <c r="C89" s="54" t="s">
        <v>114</v>
      </c>
      <c r="D89" s="46">
        <f t="shared" si="24"/>
        <v>0</v>
      </c>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row>
    <row r="90" spans="1:54" ht="49.5" customHeight="1" x14ac:dyDescent="0.2">
      <c r="A90" s="52">
        <f>A89+1</f>
        <v>67</v>
      </c>
      <c r="B90" s="53" t="s">
        <v>65</v>
      </c>
      <c r="C90" s="54" t="s">
        <v>37</v>
      </c>
      <c r="D90" s="46">
        <f t="shared" si="24"/>
        <v>0</v>
      </c>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row>
    <row r="91" spans="1:54" ht="26.25" customHeight="1" x14ac:dyDescent="0.2">
      <c r="A91" s="55">
        <f>A90+1</f>
        <v>68</v>
      </c>
      <c r="B91" s="56" t="s">
        <v>3</v>
      </c>
      <c r="C91" s="54" t="s">
        <v>180</v>
      </c>
      <c r="D91" s="46">
        <f t="shared" si="24"/>
        <v>0</v>
      </c>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row>
    <row r="92" spans="1:54" ht="60.75" customHeight="1" x14ac:dyDescent="0.2">
      <c r="A92" s="55">
        <f t="shared" ref="A92:A105" si="25">A91+1</f>
        <v>69</v>
      </c>
      <c r="B92" s="53" t="s">
        <v>181</v>
      </c>
      <c r="C92" s="54" t="s">
        <v>182</v>
      </c>
      <c r="D92" s="46">
        <f t="shared" si="24"/>
        <v>0</v>
      </c>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row>
    <row r="93" spans="1:54" ht="27" customHeight="1" x14ac:dyDescent="0.2">
      <c r="A93" s="55">
        <f t="shared" si="25"/>
        <v>70</v>
      </c>
      <c r="B93" s="56" t="s">
        <v>183</v>
      </c>
      <c r="C93" s="56" t="s">
        <v>22</v>
      </c>
      <c r="D93" s="46">
        <f t="shared" si="24"/>
        <v>0</v>
      </c>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row>
    <row r="94" spans="1:54" ht="15" customHeight="1" x14ac:dyDescent="0.2">
      <c r="A94" s="55">
        <f t="shared" si="25"/>
        <v>71</v>
      </c>
      <c r="B94" s="56" t="s">
        <v>27</v>
      </c>
      <c r="C94" s="56" t="s">
        <v>295</v>
      </c>
      <c r="D94" s="57">
        <f t="shared" si="24"/>
        <v>0</v>
      </c>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row>
    <row r="95" spans="1:54" ht="86.25" customHeight="1" x14ac:dyDescent="0.2">
      <c r="A95" s="55">
        <f t="shared" si="25"/>
        <v>72</v>
      </c>
      <c r="B95" s="56" t="s">
        <v>296</v>
      </c>
      <c r="C95" s="58" t="s">
        <v>297</v>
      </c>
      <c r="D95" s="57">
        <f t="shared" si="24"/>
        <v>0</v>
      </c>
      <c r="E95" s="36"/>
      <c r="F95" s="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row>
    <row r="96" spans="1:54" ht="24.75" customHeight="1" x14ac:dyDescent="0.2">
      <c r="A96" s="55">
        <f t="shared" si="25"/>
        <v>73</v>
      </c>
      <c r="B96" s="56" t="s">
        <v>38</v>
      </c>
      <c r="C96" s="56" t="s">
        <v>184</v>
      </c>
      <c r="D96" s="46">
        <f t="shared" si="24"/>
        <v>0</v>
      </c>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row>
    <row r="97" spans="1:54" ht="48.75" customHeight="1" x14ac:dyDescent="0.2">
      <c r="A97" s="55">
        <f t="shared" si="25"/>
        <v>74</v>
      </c>
      <c r="B97" s="56" t="s">
        <v>66</v>
      </c>
      <c r="C97" s="56" t="s">
        <v>67</v>
      </c>
      <c r="D97" s="46">
        <f t="shared" si="24"/>
        <v>0</v>
      </c>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row>
    <row r="98" spans="1:54" ht="50.25" customHeight="1" x14ac:dyDescent="0.2">
      <c r="A98" s="55">
        <f t="shared" si="25"/>
        <v>75</v>
      </c>
      <c r="B98" s="56" t="s">
        <v>115</v>
      </c>
      <c r="C98" s="56" t="s">
        <v>68</v>
      </c>
      <c r="D98" s="46">
        <f t="shared" si="24"/>
        <v>0</v>
      </c>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row>
    <row r="99" spans="1:54" ht="61.5" customHeight="1" x14ac:dyDescent="0.2">
      <c r="A99" s="55">
        <f t="shared" si="25"/>
        <v>76</v>
      </c>
      <c r="B99" s="56" t="s">
        <v>69</v>
      </c>
      <c r="C99" s="56" t="s">
        <v>185</v>
      </c>
      <c r="D99" s="46">
        <f t="shared" si="24"/>
        <v>0</v>
      </c>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row>
    <row r="100" spans="1:54" ht="38.25" customHeight="1" x14ac:dyDescent="0.2">
      <c r="A100" s="55">
        <f t="shared" si="25"/>
        <v>77</v>
      </c>
      <c r="B100" s="59" t="s">
        <v>70</v>
      </c>
      <c r="C100" s="59" t="s">
        <v>298</v>
      </c>
      <c r="D100" s="46">
        <f t="shared" si="24"/>
        <v>0</v>
      </c>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row>
    <row r="101" spans="1:54" ht="37.5" customHeight="1" x14ac:dyDescent="0.2">
      <c r="A101" s="55">
        <f t="shared" si="25"/>
        <v>78</v>
      </c>
      <c r="B101" s="59" t="s">
        <v>186</v>
      </c>
      <c r="C101" s="59" t="s">
        <v>71</v>
      </c>
      <c r="D101" s="46">
        <f t="shared" si="24"/>
        <v>0</v>
      </c>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row>
    <row r="102" spans="1:54" ht="60.75" customHeight="1" x14ac:dyDescent="0.2">
      <c r="A102" s="55">
        <f t="shared" si="25"/>
        <v>79</v>
      </c>
      <c r="B102" s="56" t="s">
        <v>72</v>
      </c>
      <c r="C102" s="56" t="s">
        <v>116</v>
      </c>
      <c r="D102" s="46">
        <f t="shared" si="24"/>
        <v>0</v>
      </c>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row>
    <row r="103" spans="1:54" ht="76.5" customHeight="1" x14ac:dyDescent="0.2">
      <c r="A103" s="55">
        <f>A102+1</f>
        <v>80</v>
      </c>
      <c r="B103" s="56" t="s">
        <v>95</v>
      </c>
      <c r="C103" s="56" t="s">
        <v>117</v>
      </c>
      <c r="D103" s="46">
        <f t="shared" si="24"/>
        <v>0</v>
      </c>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row>
    <row r="104" spans="1:54" ht="36.75" customHeight="1" x14ac:dyDescent="0.2">
      <c r="A104" s="55">
        <f t="shared" si="25"/>
        <v>81</v>
      </c>
      <c r="B104" s="56" t="s">
        <v>73</v>
      </c>
      <c r="C104" s="56" t="s">
        <v>118</v>
      </c>
      <c r="D104" s="46">
        <f t="shared" si="24"/>
        <v>0</v>
      </c>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row>
    <row r="105" spans="1:54" ht="37.5" customHeight="1" x14ac:dyDescent="0.2">
      <c r="A105" s="55">
        <f t="shared" si="25"/>
        <v>82</v>
      </c>
      <c r="B105" s="56" t="s">
        <v>48</v>
      </c>
      <c r="C105" s="56" t="s">
        <v>49</v>
      </c>
      <c r="D105" s="57">
        <f t="shared" si="24"/>
        <v>0</v>
      </c>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row>
    <row r="106" spans="1:54" ht="48.75" customHeight="1" x14ac:dyDescent="0.2">
      <c r="A106" s="55">
        <f>A105+1</f>
        <v>83</v>
      </c>
      <c r="B106" s="56" t="s">
        <v>119</v>
      </c>
      <c r="C106" s="56" t="s">
        <v>187</v>
      </c>
      <c r="D106" s="57">
        <f t="shared" si="24"/>
        <v>0</v>
      </c>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row>
    <row r="107" spans="1:54" ht="61.5" customHeight="1" x14ac:dyDescent="0.2">
      <c r="A107" s="55">
        <f>A106+1</f>
        <v>84</v>
      </c>
      <c r="B107" s="56" t="s">
        <v>299</v>
      </c>
      <c r="C107" s="56" t="s">
        <v>300</v>
      </c>
      <c r="D107" s="46">
        <f t="shared" si="24"/>
        <v>0</v>
      </c>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row>
    <row r="108" spans="1:54" s="18" customFormat="1" ht="31.5" customHeight="1" x14ac:dyDescent="0.2">
      <c r="A108" s="161" t="s">
        <v>99</v>
      </c>
      <c r="B108" s="162"/>
      <c r="C108" s="162"/>
      <c r="D108" s="28">
        <f t="shared" si="24"/>
        <v>0</v>
      </c>
      <c r="E108" s="29">
        <f t="shared" ref="E108:AJ108" si="26">SUM(E111:E124)</f>
        <v>0</v>
      </c>
      <c r="F108" s="29">
        <f t="shared" si="26"/>
        <v>0</v>
      </c>
      <c r="G108" s="29">
        <f t="shared" si="26"/>
        <v>0</v>
      </c>
      <c r="H108" s="29">
        <f t="shared" si="26"/>
        <v>0</v>
      </c>
      <c r="I108" s="29">
        <f t="shared" si="26"/>
        <v>0</v>
      </c>
      <c r="J108" s="29">
        <f t="shared" si="26"/>
        <v>0</v>
      </c>
      <c r="K108" s="29">
        <f t="shared" si="26"/>
        <v>0</v>
      </c>
      <c r="L108" s="29">
        <f t="shared" si="26"/>
        <v>0</v>
      </c>
      <c r="M108" s="29">
        <f t="shared" si="26"/>
        <v>0</v>
      </c>
      <c r="N108" s="29">
        <f t="shared" si="26"/>
        <v>0</v>
      </c>
      <c r="O108" s="29">
        <f t="shared" si="26"/>
        <v>0</v>
      </c>
      <c r="P108" s="29">
        <f t="shared" si="26"/>
        <v>0</v>
      </c>
      <c r="Q108" s="29">
        <f t="shared" si="26"/>
        <v>0</v>
      </c>
      <c r="R108" s="29">
        <f t="shared" si="26"/>
        <v>0</v>
      </c>
      <c r="S108" s="29">
        <f t="shared" si="26"/>
        <v>0</v>
      </c>
      <c r="T108" s="29">
        <f t="shared" si="26"/>
        <v>0</v>
      </c>
      <c r="U108" s="29">
        <f t="shared" si="26"/>
        <v>0</v>
      </c>
      <c r="V108" s="29">
        <f t="shared" si="26"/>
        <v>0</v>
      </c>
      <c r="W108" s="29">
        <f t="shared" si="26"/>
        <v>0</v>
      </c>
      <c r="X108" s="29">
        <f t="shared" si="26"/>
        <v>0</v>
      </c>
      <c r="Y108" s="29">
        <f t="shared" si="26"/>
        <v>0</v>
      </c>
      <c r="Z108" s="29">
        <f t="shared" si="26"/>
        <v>0</v>
      </c>
      <c r="AA108" s="29">
        <f t="shared" si="26"/>
        <v>0</v>
      </c>
      <c r="AB108" s="29">
        <f t="shared" si="26"/>
        <v>0</v>
      </c>
      <c r="AC108" s="29">
        <f t="shared" si="26"/>
        <v>0</v>
      </c>
      <c r="AD108" s="29">
        <f t="shared" si="26"/>
        <v>0</v>
      </c>
      <c r="AE108" s="29">
        <f t="shared" si="26"/>
        <v>0</v>
      </c>
      <c r="AF108" s="29">
        <f t="shared" si="26"/>
        <v>0</v>
      </c>
      <c r="AG108" s="29">
        <f t="shared" si="26"/>
        <v>0</v>
      </c>
      <c r="AH108" s="29">
        <f t="shared" si="26"/>
        <v>0</v>
      </c>
      <c r="AI108" s="29">
        <f t="shared" si="26"/>
        <v>0</v>
      </c>
      <c r="AJ108" s="29">
        <f t="shared" si="26"/>
        <v>0</v>
      </c>
      <c r="AK108" s="29">
        <f t="shared" ref="AK108:BB108" si="27">SUM(AK111:AK124)</f>
        <v>0</v>
      </c>
      <c r="AL108" s="29">
        <f t="shared" si="27"/>
        <v>0</v>
      </c>
      <c r="AM108" s="29">
        <f t="shared" si="27"/>
        <v>0</v>
      </c>
      <c r="AN108" s="29">
        <f t="shared" si="27"/>
        <v>0</v>
      </c>
      <c r="AO108" s="29">
        <f t="shared" si="27"/>
        <v>0</v>
      </c>
      <c r="AP108" s="29">
        <f t="shared" si="27"/>
        <v>0</v>
      </c>
      <c r="AQ108" s="29">
        <f t="shared" si="27"/>
        <v>0</v>
      </c>
      <c r="AR108" s="29">
        <f t="shared" si="27"/>
        <v>0</v>
      </c>
      <c r="AS108" s="29">
        <f t="shared" si="27"/>
        <v>0</v>
      </c>
      <c r="AT108" s="29">
        <f t="shared" si="27"/>
        <v>0</v>
      </c>
      <c r="AU108" s="29">
        <f t="shared" si="27"/>
        <v>0</v>
      </c>
      <c r="AV108" s="29">
        <f t="shared" si="27"/>
        <v>0</v>
      </c>
      <c r="AW108" s="29">
        <f t="shared" si="27"/>
        <v>0</v>
      </c>
      <c r="AX108" s="29">
        <f t="shared" si="27"/>
        <v>0</v>
      </c>
      <c r="AY108" s="29">
        <f t="shared" si="27"/>
        <v>0</v>
      </c>
      <c r="AZ108" s="29">
        <f t="shared" si="27"/>
        <v>0</v>
      </c>
      <c r="BA108" s="29">
        <f t="shared" si="27"/>
        <v>0</v>
      </c>
      <c r="BB108" s="30">
        <f t="shared" si="27"/>
        <v>0</v>
      </c>
    </row>
    <row r="109" spans="1:54" s="18" customFormat="1" ht="13.8" x14ac:dyDescent="0.2">
      <c r="A109" s="152" t="s">
        <v>34</v>
      </c>
      <c r="B109" s="153"/>
      <c r="C109" s="31" t="s">
        <v>15</v>
      </c>
      <c r="D109" s="32">
        <f>(D108*100)/(139*SUMIF($E$2:$BB$2,"&gt;0",$E$5:$BB$5))</f>
        <v>0</v>
      </c>
      <c r="E109" s="112">
        <f t="shared" ref="E109:AJ109" si="28">(E108*100)/(139*E5)</f>
        <v>0</v>
      </c>
      <c r="F109" s="112">
        <f t="shared" si="28"/>
        <v>0</v>
      </c>
      <c r="G109" s="112">
        <f t="shared" si="28"/>
        <v>0</v>
      </c>
      <c r="H109" s="112">
        <f t="shared" si="28"/>
        <v>0</v>
      </c>
      <c r="I109" s="112">
        <f t="shared" si="28"/>
        <v>0</v>
      </c>
      <c r="J109" s="112">
        <f t="shared" si="28"/>
        <v>0</v>
      </c>
      <c r="K109" s="112">
        <f t="shared" si="28"/>
        <v>0</v>
      </c>
      <c r="L109" s="112">
        <f t="shared" si="28"/>
        <v>0</v>
      </c>
      <c r="M109" s="112">
        <f t="shared" si="28"/>
        <v>0</v>
      </c>
      <c r="N109" s="112">
        <f t="shared" si="28"/>
        <v>0</v>
      </c>
      <c r="O109" s="112">
        <f t="shared" si="28"/>
        <v>0</v>
      </c>
      <c r="P109" s="112">
        <f t="shared" si="28"/>
        <v>0</v>
      </c>
      <c r="Q109" s="112">
        <f t="shared" si="28"/>
        <v>0</v>
      </c>
      <c r="R109" s="112">
        <f t="shared" si="28"/>
        <v>0</v>
      </c>
      <c r="S109" s="112">
        <f t="shared" si="28"/>
        <v>0</v>
      </c>
      <c r="T109" s="112">
        <f t="shared" si="28"/>
        <v>0</v>
      </c>
      <c r="U109" s="112">
        <f t="shared" si="28"/>
        <v>0</v>
      </c>
      <c r="V109" s="112">
        <f t="shared" si="28"/>
        <v>0</v>
      </c>
      <c r="W109" s="112">
        <f t="shared" si="28"/>
        <v>0</v>
      </c>
      <c r="X109" s="112">
        <f t="shared" si="28"/>
        <v>0</v>
      </c>
      <c r="Y109" s="112">
        <f t="shared" si="28"/>
        <v>0</v>
      </c>
      <c r="Z109" s="112">
        <f t="shared" si="28"/>
        <v>0</v>
      </c>
      <c r="AA109" s="112">
        <f t="shared" si="28"/>
        <v>0</v>
      </c>
      <c r="AB109" s="112">
        <f t="shared" si="28"/>
        <v>0</v>
      </c>
      <c r="AC109" s="112">
        <f t="shared" si="28"/>
        <v>0</v>
      </c>
      <c r="AD109" s="112">
        <f t="shared" si="28"/>
        <v>0</v>
      </c>
      <c r="AE109" s="112">
        <f t="shared" si="28"/>
        <v>0</v>
      </c>
      <c r="AF109" s="112">
        <f t="shared" si="28"/>
        <v>0</v>
      </c>
      <c r="AG109" s="112">
        <f t="shared" si="28"/>
        <v>0</v>
      </c>
      <c r="AH109" s="112">
        <f t="shared" si="28"/>
        <v>0</v>
      </c>
      <c r="AI109" s="112">
        <f t="shared" si="28"/>
        <v>0</v>
      </c>
      <c r="AJ109" s="112">
        <f t="shared" si="28"/>
        <v>0</v>
      </c>
      <c r="AK109" s="112">
        <f t="shared" ref="AK109:BB109" si="29">(AK108*100)/(139*AK5)</f>
        <v>0</v>
      </c>
      <c r="AL109" s="112">
        <f t="shared" si="29"/>
        <v>0</v>
      </c>
      <c r="AM109" s="112">
        <f t="shared" si="29"/>
        <v>0</v>
      </c>
      <c r="AN109" s="112">
        <f t="shared" si="29"/>
        <v>0</v>
      </c>
      <c r="AO109" s="112">
        <f t="shared" si="29"/>
        <v>0</v>
      </c>
      <c r="AP109" s="112">
        <f t="shared" si="29"/>
        <v>0</v>
      </c>
      <c r="AQ109" s="112">
        <f t="shared" si="29"/>
        <v>0</v>
      </c>
      <c r="AR109" s="112">
        <f t="shared" si="29"/>
        <v>0</v>
      </c>
      <c r="AS109" s="112">
        <f t="shared" si="29"/>
        <v>0</v>
      </c>
      <c r="AT109" s="112">
        <f t="shared" si="29"/>
        <v>0</v>
      </c>
      <c r="AU109" s="112">
        <f t="shared" si="29"/>
        <v>0</v>
      </c>
      <c r="AV109" s="112">
        <f t="shared" si="29"/>
        <v>0</v>
      </c>
      <c r="AW109" s="112">
        <f t="shared" si="29"/>
        <v>0</v>
      </c>
      <c r="AX109" s="112">
        <f t="shared" si="29"/>
        <v>0</v>
      </c>
      <c r="AY109" s="112">
        <f t="shared" si="29"/>
        <v>0</v>
      </c>
      <c r="AZ109" s="112">
        <f t="shared" si="29"/>
        <v>0</v>
      </c>
      <c r="BA109" s="112">
        <f t="shared" si="29"/>
        <v>0</v>
      </c>
      <c r="BB109" s="117">
        <f t="shared" si="29"/>
        <v>0</v>
      </c>
    </row>
    <row r="110" spans="1:54" s="18" customFormat="1" ht="13.8" x14ac:dyDescent="0.2">
      <c r="A110" s="154"/>
      <c r="B110" s="155"/>
      <c r="C110" s="33" t="s">
        <v>16</v>
      </c>
      <c r="D110" s="32">
        <f>((D108-SUMIF($E$4:$BB$4,"=0",E108:BB108))*100)/(139*(SUMIF($E$2:$BB$2,"&gt;0",$E$5:$BB$5)-SUMIF($E$4:$BB$4,"=0",$E$5:$BB$5)))</f>
        <v>0</v>
      </c>
      <c r="E110" s="113"/>
      <c r="F110" s="113"/>
      <c r="G110" s="113"/>
      <c r="H110" s="113"/>
      <c r="I110" s="113"/>
      <c r="J110" s="113"/>
      <c r="K110" s="113"/>
      <c r="L110" s="113"/>
      <c r="M110" s="113"/>
      <c r="N110" s="113"/>
      <c r="O110" s="113"/>
      <c r="P110" s="113"/>
      <c r="Q110" s="113"/>
      <c r="R110" s="113"/>
      <c r="S110" s="113"/>
      <c r="T110" s="113"/>
      <c r="U110" s="113"/>
      <c r="V110" s="113"/>
      <c r="W110" s="113"/>
      <c r="X110" s="113"/>
      <c r="Y110" s="113"/>
      <c r="Z110" s="113"/>
      <c r="AA110" s="113"/>
      <c r="AB110" s="113"/>
      <c r="AC110" s="113"/>
      <c r="AD110" s="113"/>
      <c r="AE110" s="113"/>
      <c r="AF110" s="113"/>
      <c r="AG110" s="113"/>
      <c r="AH110" s="113"/>
      <c r="AI110" s="113"/>
      <c r="AJ110" s="113"/>
      <c r="AK110" s="113"/>
      <c r="AL110" s="113"/>
      <c r="AM110" s="113"/>
      <c r="AN110" s="113"/>
      <c r="AO110" s="113"/>
      <c r="AP110" s="113"/>
      <c r="AQ110" s="113"/>
      <c r="AR110" s="113"/>
      <c r="AS110" s="113"/>
      <c r="AT110" s="113"/>
      <c r="AU110" s="113"/>
      <c r="AV110" s="113"/>
      <c r="AW110" s="113"/>
      <c r="AX110" s="113"/>
      <c r="AY110" s="113"/>
      <c r="AZ110" s="113"/>
      <c r="BA110" s="113"/>
      <c r="BB110" s="118"/>
    </row>
    <row r="111" spans="1:54" ht="81" customHeight="1" x14ac:dyDescent="0.2">
      <c r="A111" s="60">
        <f>A107+1</f>
        <v>85</v>
      </c>
      <c r="B111" s="35" t="s">
        <v>120</v>
      </c>
      <c r="C111" s="61" t="s">
        <v>188</v>
      </c>
      <c r="D111" s="28">
        <f t="shared" ref="D111:D125" si="30">SUM(E111:BB111)</f>
        <v>0</v>
      </c>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row>
    <row r="112" spans="1:54" ht="15" customHeight="1" x14ac:dyDescent="0.2">
      <c r="A112" s="60">
        <f t="shared" ref="A112:A124" si="31">A111+1</f>
        <v>86</v>
      </c>
      <c r="B112" s="35" t="s">
        <v>39</v>
      </c>
      <c r="C112" s="61" t="s">
        <v>301</v>
      </c>
      <c r="D112" s="28">
        <f t="shared" si="30"/>
        <v>0</v>
      </c>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row>
    <row r="113" spans="1:54" ht="24.75" customHeight="1" x14ac:dyDescent="0.2">
      <c r="A113" s="60">
        <f t="shared" si="31"/>
        <v>87</v>
      </c>
      <c r="B113" s="35" t="s">
        <v>25</v>
      </c>
      <c r="C113" s="61" t="s">
        <v>302</v>
      </c>
      <c r="D113" s="28">
        <f t="shared" si="30"/>
        <v>0</v>
      </c>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row>
    <row r="114" spans="1:54" ht="61.5" customHeight="1" x14ac:dyDescent="0.2">
      <c r="A114" s="60">
        <f t="shared" si="31"/>
        <v>88</v>
      </c>
      <c r="B114" s="35" t="s">
        <v>303</v>
      </c>
      <c r="C114" s="35" t="s">
        <v>304</v>
      </c>
      <c r="D114" s="28">
        <f t="shared" si="30"/>
        <v>0</v>
      </c>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row>
    <row r="115" spans="1:54" ht="15" customHeight="1" x14ac:dyDescent="0.2">
      <c r="A115" s="60">
        <f t="shared" si="31"/>
        <v>89</v>
      </c>
      <c r="B115" s="35" t="s">
        <v>74</v>
      </c>
      <c r="C115" s="35" t="s">
        <v>23</v>
      </c>
      <c r="D115" s="28">
        <f t="shared" si="30"/>
        <v>0</v>
      </c>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6"/>
      <c r="BB115" s="36"/>
    </row>
    <row r="116" spans="1:54" ht="48" customHeight="1" x14ac:dyDescent="0.2">
      <c r="A116" s="60">
        <f t="shared" si="31"/>
        <v>90</v>
      </c>
      <c r="B116" s="35" t="s">
        <v>189</v>
      </c>
      <c r="C116" s="35" t="s">
        <v>190</v>
      </c>
      <c r="D116" s="28">
        <f t="shared" si="30"/>
        <v>0</v>
      </c>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row>
    <row r="117" spans="1:54" ht="32.25" customHeight="1" x14ac:dyDescent="0.2">
      <c r="A117" s="60">
        <f t="shared" si="31"/>
        <v>91</v>
      </c>
      <c r="B117" s="35" t="s">
        <v>191</v>
      </c>
      <c r="C117" s="35" t="s">
        <v>24</v>
      </c>
      <c r="D117" s="28">
        <f t="shared" si="30"/>
        <v>0</v>
      </c>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6"/>
      <c r="AL117" s="36"/>
      <c r="AM117" s="36"/>
      <c r="AN117" s="36"/>
      <c r="AO117" s="36"/>
      <c r="AP117" s="36"/>
      <c r="AQ117" s="36"/>
      <c r="AR117" s="36"/>
      <c r="AS117" s="36"/>
      <c r="AT117" s="36"/>
      <c r="AU117" s="36"/>
      <c r="AV117" s="36"/>
      <c r="AW117" s="36"/>
      <c r="AX117" s="36"/>
      <c r="AY117" s="36"/>
      <c r="AZ117" s="36"/>
      <c r="BA117" s="36"/>
      <c r="BB117" s="36"/>
    </row>
    <row r="118" spans="1:54" ht="51.75" customHeight="1" x14ac:dyDescent="0.2">
      <c r="A118" s="60">
        <f t="shared" si="31"/>
        <v>92</v>
      </c>
      <c r="B118" s="35" t="s">
        <v>75</v>
      </c>
      <c r="C118" s="35" t="s">
        <v>192</v>
      </c>
      <c r="D118" s="28">
        <f t="shared" si="30"/>
        <v>0</v>
      </c>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row>
    <row r="119" spans="1:54" ht="71.25" customHeight="1" x14ac:dyDescent="0.2">
      <c r="A119" s="60">
        <f t="shared" si="31"/>
        <v>93</v>
      </c>
      <c r="B119" s="35" t="s">
        <v>193</v>
      </c>
      <c r="C119" s="35" t="s">
        <v>305</v>
      </c>
      <c r="D119" s="28">
        <f t="shared" si="30"/>
        <v>0</v>
      </c>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row>
    <row r="120" spans="1:54" ht="24.75" customHeight="1" x14ac:dyDescent="0.2">
      <c r="A120" s="60">
        <f t="shared" si="31"/>
        <v>94</v>
      </c>
      <c r="B120" s="35" t="s">
        <v>40</v>
      </c>
      <c r="C120" s="35" t="s">
        <v>41</v>
      </c>
      <c r="D120" s="28">
        <f t="shared" si="30"/>
        <v>0</v>
      </c>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row>
    <row r="121" spans="1:54" ht="27" customHeight="1" x14ac:dyDescent="0.2">
      <c r="A121" s="60">
        <f t="shared" si="31"/>
        <v>95</v>
      </c>
      <c r="B121" s="35" t="s">
        <v>194</v>
      </c>
      <c r="C121" s="35" t="s">
        <v>76</v>
      </c>
      <c r="D121" s="28">
        <f t="shared" si="30"/>
        <v>0</v>
      </c>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c r="AK121" s="36"/>
      <c r="AL121" s="36"/>
      <c r="AM121" s="36"/>
      <c r="AN121" s="36"/>
      <c r="AO121" s="36"/>
      <c r="AP121" s="36"/>
      <c r="AQ121" s="36"/>
      <c r="AR121" s="36"/>
      <c r="AS121" s="36"/>
      <c r="AT121" s="36"/>
      <c r="AU121" s="36"/>
      <c r="AV121" s="36"/>
      <c r="AW121" s="36"/>
      <c r="AX121" s="36"/>
      <c r="AY121" s="36"/>
      <c r="AZ121" s="36"/>
      <c r="BA121" s="36"/>
      <c r="BB121" s="36"/>
    </row>
    <row r="122" spans="1:54" ht="48.75" customHeight="1" x14ac:dyDescent="0.2">
      <c r="A122" s="60">
        <f t="shared" si="31"/>
        <v>96</v>
      </c>
      <c r="B122" s="35" t="s">
        <v>306</v>
      </c>
      <c r="C122" s="35" t="s">
        <v>77</v>
      </c>
      <c r="D122" s="28">
        <f t="shared" si="30"/>
        <v>0</v>
      </c>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c r="AV122" s="36"/>
      <c r="AW122" s="36"/>
      <c r="AX122" s="36"/>
      <c r="AY122" s="36"/>
      <c r="AZ122" s="36"/>
      <c r="BA122" s="36"/>
      <c r="BB122" s="36"/>
    </row>
    <row r="123" spans="1:54" ht="94.5" customHeight="1" x14ac:dyDescent="0.2">
      <c r="A123" s="60">
        <f t="shared" si="31"/>
        <v>97</v>
      </c>
      <c r="B123" s="35" t="s">
        <v>78</v>
      </c>
      <c r="C123" s="35" t="s">
        <v>121</v>
      </c>
      <c r="D123" s="28">
        <f t="shared" si="30"/>
        <v>0</v>
      </c>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c r="AV123" s="36"/>
      <c r="AW123" s="36"/>
      <c r="AX123" s="36"/>
      <c r="AY123" s="36"/>
      <c r="AZ123" s="36"/>
      <c r="BA123" s="36"/>
      <c r="BB123" s="36"/>
    </row>
    <row r="124" spans="1:54" ht="36.75" customHeight="1" x14ac:dyDescent="0.2">
      <c r="A124" s="60">
        <f t="shared" si="31"/>
        <v>98</v>
      </c>
      <c r="B124" s="35" t="s">
        <v>195</v>
      </c>
      <c r="C124" s="35" t="s">
        <v>79</v>
      </c>
      <c r="D124" s="28">
        <f t="shared" si="30"/>
        <v>0</v>
      </c>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row>
    <row r="125" spans="1:54" s="18" customFormat="1" ht="14.4" x14ac:dyDescent="0.2">
      <c r="A125" s="186" t="s">
        <v>96</v>
      </c>
      <c r="B125" s="187"/>
      <c r="C125" s="187"/>
      <c r="D125" s="46">
        <f t="shared" si="30"/>
        <v>0</v>
      </c>
      <c r="E125" s="47">
        <f t="shared" ref="E125:AJ125" si="32">SUM(E128:E158)</f>
        <v>0</v>
      </c>
      <c r="F125" s="47">
        <f t="shared" si="32"/>
        <v>0</v>
      </c>
      <c r="G125" s="47">
        <f t="shared" si="32"/>
        <v>0</v>
      </c>
      <c r="H125" s="47">
        <f t="shared" si="32"/>
        <v>0</v>
      </c>
      <c r="I125" s="47">
        <f t="shared" si="32"/>
        <v>0</v>
      </c>
      <c r="J125" s="47">
        <f t="shared" si="32"/>
        <v>0</v>
      </c>
      <c r="K125" s="47">
        <f t="shared" si="32"/>
        <v>0</v>
      </c>
      <c r="L125" s="47">
        <f t="shared" si="32"/>
        <v>0</v>
      </c>
      <c r="M125" s="47">
        <f t="shared" si="32"/>
        <v>0</v>
      </c>
      <c r="N125" s="47">
        <f t="shared" si="32"/>
        <v>0</v>
      </c>
      <c r="O125" s="47">
        <f t="shared" si="32"/>
        <v>0</v>
      </c>
      <c r="P125" s="47">
        <f t="shared" si="32"/>
        <v>0</v>
      </c>
      <c r="Q125" s="47">
        <f t="shared" si="32"/>
        <v>0</v>
      </c>
      <c r="R125" s="47">
        <f t="shared" si="32"/>
        <v>0</v>
      </c>
      <c r="S125" s="47">
        <f t="shared" si="32"/>
        <v>0</v>
      </c>
      <c r="T125" s="47">
        <f t="shared" si="32"/>
        <v>0</v>
      </c>
      <c r="U125" s="47">
        <f t="shared" si="32"/>
        <v>0</v>
      </c>
      <c r="V125" s="47">
        <f t="shared" si="32"/>
        <v>0</v>
      </c>
      <c r="W125" s="47">
        <f t="shared" si="32"/>
        <v>0</v>
      </c>
      <c r="X125" s="47">
        <f t="shared" si="32"/>
        <v>0</v>
      </c>
      <c r="Y125" s="47">
        <f t="shared" si="32"/>
        <v>0</v>
      </c>
      <c r="Z125" s="47">
        <f t="shared" si="32"/>
        <v>0</v>
      </c>
      <c r="AA125" s="47">
        <f t="shared" si="32"/>
        <v>0</v>
      </c>
      <c r="AB125" s="47">
        <f t="shared" si="32"/>
        <v>0</v>
      </c>
      <c r="AC125" s="47">
        <f t="shared" si="32"/>
        <v>0</v>
      </c>
      <c r="AD125" s="47">
        <f t="shared" si="32"/>
        <v>0</v>
      </c>
      <c r="AE125" s="47">
        <f t="shared" si="32"/>
        <v>0</v>
      </c>
      <c r="AF125" s="47">
        <f t="shared" si="32"/>
        <v>0</v>
      </c>
      <c r="AG125" s="47">
        <f t="shared" si="32"/>
        <v>0</v>
      </c>
      <c r="AH125" s="47">
        <f t="shared" si="32"/>
        <v>0</v>
      </c>
      <c r="AI125" s="47">
        <f t="shared" si="32"/>
        <v>0</v>
      </c>
      <c r="AJ125" s="47">
        <f t="shared" si="32"/>
        <v>0</v>
      </c>
      <c r="AK125" s="47">
        <f t="shared" ref="AK125:BB125" si="33">SUM(AK128:AK158)</f>
        <v>0</v>
      </c>
      <c r="AL125" s="47">
        <f t="shared" si="33"/>
        <v>0</v>
      </c>
      <c r="AM125" s="47">
        <f t="shared" si="33"/>
        <v>0</v>
      </c>
      <c r="AN125" s="47">
        <f t="shared" si="33"/>
        <v>0</v>
      </c>
      <c r="AO125" s="47">
        <f t="shared" si="33"/>
        <v>0</v>
      </c>
      <c r="AP125" s="47">
        <f t="shared" si="33"/>
        <v>0</v>
      </c>
      <c r="AQ125" s="47">
        <f t="shared" si="33"/>
        <v>0</v>
      </c>
      <c r="AR125" s="47">
        <f t="shared" si="33"/>
        <v>0</v>
      </c>
      <c r="AS125" s="47">
        <f t="shared" si="33"/>
        <v>0</v>
      </c>
      <c r="AT125" s="47">
        <f t="shared" si="33"/>
        <v>0</v>
      </c>
      <c r="AU125" s="47">
        <f t="shared" si="33"/>
        <v>0</v>
      </c>
      <c r="AV125" s="47">
        <f t="shared" si="33"/>
        <v>0</v>
      </c>
      <c r="AW125" s="47">
        <f t="shared" si="33"/>
        <v>0</v>
      </c>
      <c r="AX125" s="47">
        <f t="shared" si="33"/>
        <v>0</v>
      </c>
      <c r="AY125" s="47">
        <f t="shared" si="33"/>
        <v>0</v>
      </c>
      <c r="AZ125" s="47">
        <f t="shared" si="33"/>
        <v>0</v>
      </c>
      <c r="BA125" s="47">
        <f t="shared" si="33"/>
        <v>0</v>
      </c>
      <c r="BB125" s="48">
        <f t="shared" si="33"/>
        <v>0</v>
      </c>
    </row>
    <row r="126" spans="1:54" s="18" customFormat="1" ht="13.8" x14ac:dyDescent="0.2">
      <c r="A126" s="144" t="s">
        <v>80</v>
      </c>
      <c r="B126" s="153"/>
      <c r="C126" s="49" t="s">
        <v>15</v>
      </c>
      <c r="D126" s="50">
        <f>(D125*100)/(170*SUMIF($E$2:$BB$2,"&gt;0",$E$5:$BB$5))</f>
        <v>0</v>
      </c>
      <c r="E126" s="114">
        <f t="shared" ref="E126:AJ126" si="34">(E125*100)/(170*E5)</f>
        <v>0</v>
      </c>
      <c r="F126" s="114">
        <f t="shared" si="34"/>
        <v>0</v>
      </c>
      <c r="G126" s="114">
        <f t="shared" si="34"/>
        <v>0</v>
      </c>
      <c r="H126" s="114">
        <f t="shared" si="34"/>
        <v>0</v>
      </c>
      <c r="I126" s="114">
        <f t="shared" si="34"/>
        <v>0</v>
      </c>
      <c r="J126" s="114">
        <f t="shared" si="34"/>
        <v>0</v>
      </c>
      <c r="K126" s="114">
        <f t="shared" si="34"/>
        <v>0</v>
      </c>
      <c r="L126" s="114">
        <f t="shared" si="34"/>
        <v>0</v>
      </c>
      <c r="M126" s="114">
        <f t="shared" si="34"/>
        <v>0</v>
      </c>
      <c r="N126" s="114">
        <f t="shared" si="34"/>
        <v>0</v>
      </c>
      <c r="O126" s="114">
        <f t="shared" si="34"/>
        <v>0</v>
      </c>
      <c r="P126" s="114">
        <f t="shared" si="34"/>
        <v>0</v>
      </c>
      <c r="Q126" s="114">
        <f t="shared" si="34"/>
        <v>0</v>
      </c>
      <c r="R126" s="114">
        <f t="shared" si="34"/>
        <v>0</v>
      </c>
      <c r="S126" s="114">
        <f t="shared" si="34"/>
        <v>0</v>
      </c>
      <c r="T126" s="114">
        <f t="shared" si="34"/>
        <v>0</v>
      </c>
      <c r="U126" s="114">
        <f t="shared" si="34"/>
        <v>0</v>
      </c>
      <c r="V126" s="114">
        <f t="shared" si="34"/>
        <v>0</v>
      </c>
      <c r="W126" s="114">
        <f t="shared" si="34"/>
        <v>0</v>
      </c>
      <c r="X126" s="114">
        <f t="shared" si="34"/>
        <v>0</v>
      </c>
      <c r="Y126" s="114">
        <f t="shared" si="34"/>
        <v>0</v>
      </c>
      <c r="Z126" s="114">
        <f t="shared" si="34"/>
        <v>0</v>
      </c>
      <c r="AA126" s="114">
        <f t="shared" si="34"/>
        <v>0</v>
      </c>
      <c r="AB126" s="114">
        <f t="shared" si="34"/>
        <v>0</v>
      </c>
      <c r="AC126" s="114">
        <f t="shared" si="34"/>
        <v>0</v>
      </c>
      <c r="AD126" s="114">
        <f t="shared" si="34"/>
        <v>0</v>
      </c>
      <c r="AE126" s="114">
        <f t="shared" si="34"/>
        <v>0</v>
      </c>
      <c r="AF126" s="114">
        <f t="shared" si="34"/>
        <v>0</v>
      </c>
      <c r="AG126" s="114">
        <f t="shared" si="34"/>
        <v>0</v>
      </c>
      <c r="AH126" s="114">
        <f t="shared" si="34"/>
        <v>0</v>
      </c>
      <c r="AI126" s="114">
        <f t="shared" si="34"/>
        <v>0</v>
      </c>
      <c r="AJ126" s="114">
        <f t="shared" si="34"/>
        <v>0</v>
      </c>
      <c r="AK126" s="114">
        <f t="shared" ref="AK126:BB126" si="35">(AK125*100)/(170*AK5)</f>
        <v>0</v>
      </c>
      <c r="AL126" s="114">
        <f t="shared" si="35"/>
        <v>0</v>
      </c>
      <c r="AM126" s="114">
        <f t="shared" si="35"/>
        <v>0</v>
      </c>
      <c r="AN126" s="114">
        <f t="shared" si="35"/>
        <v>0</v>
      </c>
      <c r="AO126" s="114">
        <f t="shared" si="35"/>
        <v>0</v>
      </c>
      <c r="AP126" s="114">
        <f t="shared" si="35"/>
        <v>0</v>
      </c>
      <c r="AQ126" s="114">
        <f t="shared" si="35"/>
        <v>0</v>
      </c>
      <c r="AR126" s="114">
        <f t="shared" si="35"/>
        <v>0</v>
      </c>
      <c r="AS126" s="114">
        <f t="shared" si="35"/>
        <v>0</v>
      </c>
      <c r="AT126" s="114">
        <f t="shared" si="35"/>
        <v>0</v>
      </c>
      <c r="AU126" s="114">
        <f t="shared" si="35"/>
        <v>0</v>
      </c>
      <c r="AV126" s="114">
        <f t="shared" si="35"/>
        <v>0</v>
      </c>
      <c r="AW126" s="114">
        <f t="shared" si="35"/>
        <v>0</v>
      </c>
      <c r="AX126" s="114">
        <f t="shared" si="35"/>
        <v>0</v>
      </c>
      <c r="AY126" s="114">
        <f t="shared" si="35"/>
        <v>0</v>
      </c>
      <c r="AZ126" s="114">
        <f t="shared" si="35"/>
        <v>0</v>
      </c>
      <c r="BA126" s="114">
        <f t="shared" si="35"/>
        <v>0</v>
      </c>
      <c r="BB126" s="119">
        <f t="shared" si="35"/>
        <v>0</v>
      </c>
    </row>
    <row r="127" spans="1:54" s="18" customFormat="1" ht="13.8" x14ac:dyDescent="0.2">
      <c r="A127" s="154"/>
      <c r="B127" s="155"/>
      <c r="C127" s="51" t="s">
        <v>16</v>
      </c>
      <c r="D127" s="50">
        <f>((D125-SUMIF($E$4:$BB$4,"=0",E125:BB125))*100)/(170*(SUMIF($E$2:$BB$2,"&gt;0",$E$5:$BB$5)-SUMIF($E$4:$BB$4,"=0",$E$5:$BB$5)))</f>
        <v>0</v>
      </c>
      <c r="E127" s="113"/>
      <c r="F127" s="113"/>
      <c r="G127" s="113"/>
      <c r="H127" s="113"/>
      <c r="I127" s="113"/>
      <c r="J127" s="113"/>
      <c r="K127" s="113"/>
      <c r="L127" s="113"/>
      <c r="M127" s="113"/>
      <c r="N127" s="113"/>
      <c r="O127" s="113"/>
      <c r="P127" s="113"/>
      <c r="Q127" s="113"/>
      <c r="R127" s="113"/>
      <c r="S127" s="113"/>
      <c r="T127" s="113"/>
      <c r="U127" s="113"/>
      <c r="V127" s="113"/>
      <c r="W127" s="113"/>
      <c r="X127" s="113"/>
      <c r="Y127" s="113"/>
      <c r="Z127" s="113"/>
      <c r="AA127" s="113"/>
      <c r="AB127" s="113"/>
      <c r="AC127" s="113"/>
      <c r="AD127" s="113"/>
      <c r="AE127" s="113"/>
      <c r="AF127" s="113"/>
      <c r="AG127" s="113"/>
      <c r="AH127" s="113"/>
      <c r="AI127" s="113"/>
      <c r="AJ127" s="113"/>
      <c r="AK127" s="113"/>
      <c r="AL127" s="113"/>
      <c r="AM127" s="113"/>
      <c r="AN127" s="113"/>
      <c r="AO127" s="113"/>
      <c r="AP127" s="113"/>
      <c r="AQ127" s="113"/>
      <c r="AR127" s="113"/>
      <c r="AS127" s="113"/>
      <c r="AT127" s="113"/>
      <c r="AU127" s="113"/>
      <c r="AV127" s="113"/>
      <c r="AW127" s="113"/>
      <c r="AX127" s="113"/>
      <c r="AY127" s="113"/>
      <c r="AZ127" s="113"/>
      <c r="BA127" s="113"/>
      <c r="BB127" s="118"/>
    </row>
    <row r="128" spans="1:54" ht="141.75" customHeight="1" x14ac:dyDescent="0.2">
      <c r="A128" s="55">
        <f>A124+1</f>
        <v>99</v>
      </c>
      <c r="B128" s="53" t="s">
        <v>307</v>
      </c>
      <c r="C128" s="54" t="s">
        <v>196</v>
      </c>
      <c r="D128" s="46">
        <f t="shared" ref="D128:D147" si="36">SUM(E128:BB128)</f>
        <v>0</v>
      </c>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36"/>
      <c r="AK128" s="36"/>
      <c r="AL128" s="36"/>
      <c r="AM128" s="36"/>
      <c r="AN128" s="36"/>
      <c r="AO128" s="36"/>
      <c r="AP128" s="36"/>
      <c r="AQ128" s="36"/>
      <c r="AR128" s="36"/>
      <c r="AS128" s="36"/>
      <c r="AT128" s="36"/>
      <c r="AU128" s="36"/>
      <c r="AV128" s="36"/>
      <c r="AW128" s="36"/>
      <c r="AX128" s="36"/>
      <c r="AY128" s="36"/>
      <c r="AZ128" s="36"/>
      <c r="BA128" s="36"/>
      <c r="BB128" s="36"/>
    </row>
    <row r="129" spans="1:54" ht="37.5" customHeight="1" x14ac:dyDescent="0.2">
      <c r="A129" s="55">
        <f t="shared" ref="A129:A136" si="37">A128+1</f>
        <v>100</v>
      </c>
      <c r="B129" s="53" t="s">
        <v>197</v>
      </c>
      <c r="C129" s="54" t="s">
        <v>198</v>
      </c>
      <c r="D129" s="46">
        <f t="shared" si="36"/>
        <v>0</v>
      </c>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c r="AK129" s="36"/>
      <c r="AL129" s="36"/>
      <c r="AM129" s="36"/>
      <c r="AN129" s="36"/>
      <c r="AO129" s="36"/>
      <c r="AP129" s="36"/>
      <c r="AQ129" s="36"/>
      <c r="AR129" s="36"/>
      <c r="AS129" s="36"/>
      <c r="AT129" s="36"/>
      <c r="AU129" s="36"/>
      <c r="AV129" s="36"/>
      <c r="AW129" s="36"/>
      <c r="AX129" s="36"/>
      <c r="AY129" s="36"/>
      <c r="AZ129" s="36"/>
      <c r="BA129" s="36"/>
      <c r="BB129" s="36"/>
    </row>
    <row r="130" spans="1:54" ht="47.25" customHeight="1" x14ac:dyDescent="0.2">
      <c r="A130" s="55">
        <f t="shared" si="37"/>
        <v>101</v>
      </c>
      <c r="B130" s="53" t="s">
        <v>200</v>
      </c>
      <c r="C130" s="54" t="s">
        <v>199</v>
      </c>
      <c r="D130" s="46">
        <f t="shared" si="36"/>
        <v>0</v>
      </c>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6"/>
      <c r="AK130" s="36"/>
      <c r="AL130" s="36"/>
      <c r="AM130" s="36"/>
      <c r="AN130" s="36"/>
      <c r="AO130" s="36"/>
      <c r="AP130" s="36"/>
      <c r="AQ130" s="36"/>
      <c r="AR130" s="36"/>
      <c r="AS130" s="36"/>
      <c r="AT130" s="36"/>
      <c r="AU130" s="36"/>
      <c r="AV130" s="36"/>
      <c r="AW130" s="36"/>
      <c r="AX130" s="36"/>
      <c r="AY130" s="36"/>
      <c r="AZ130" s="36"/>
      <c r="BA130" s="36"/>
      <c r="BB130" s="36"/>
    </row>
    <row r="131" spans="1:54" ht="50.25" customHeight="1" x14ac:dyDescent="0.2">
      <c r="A131" s="55">
        <f t="shared" si="37"/>
        <v>102</v>
      </c>
      <c r="B131" s="53" t="s">
        <v>81</v>
      </c>
      <c r="C131" s="54" t="s">
        <v>308</v>
      </c>
      <c r="D131" s="46">
        <f t="shared" si="36"/>
        <v>0</v>
      </c>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c r="AC131" s="36"/>
      <c r="AD131" s="36"/>
      <c r="AE131" s="36"/>
      <c r="AF131" s="36"/>
      <c r="AG131" s="36"/>
      <c r="AH131" s="36"/>
      <c r="AI131" s="36"/>
      <c r="AJ131" s="36"/>
      <c r="AK131" s="36"/>
      <c r="AL131" s="36"/>
      <c r="AM131" s="36"/>
      <c r="AN131" s="36"/>
      <c r="AO131" s="36"/>
      <c r="AP131" s="36"/>
      <c r="AQ131" s="36"/>
      <c r="AR131" s="36"/>
      <c r="AS131" s="36"/>
      <c r="AT131" s="36"/>
      <c r="AU131" s="36"/>
      <c r="AV131" s="36"/>
      <c r="AW131" s="36"/>
      <c r="AX131" s="36"/>
      <c r="AY131" s="36"/>
      <c r="AZ131" s="36"/>
      <c r="BA131" s="36"/>
      <c r="BB131" s="36"/>
    </row>
    <row r="132" spans="1:54" ht="48.75" customHeight="1" x14ac:dyDescent="0.2">
      <c r="A132" s="55">
        <f t="shared" si="37"/>
        <v>103</v>
      </c>
      <c r="B132" s="53" t="s">
        <v>309</v>
      </c>
      <c r="C132" s="54" t="s">
        <v>201</v>
      </c>
      <c r="D132" s="46">
        <f t="shared" si="36"/>
        <v>0</v>
      </c>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row>
    <row r="133" spans="1:54" ht="25.5" customHeight="1" x14ac:dyDescent="0.2">
      <c r="A133" s="55">
        <f t="shared" si="37"/>
        <v>104</v>
      </c>
      <c r="B133" s="53" t="s">
        <v>4</v>
      </c>
      <c r="C133" s="54" t="s">
        <v>55</v>
      </c>
      <c r="D133" s="46">
        <f t="shared" si="36"/>
        <v>0</v>
      </c>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H133" s="36"/>
      <c r="AI133" s="36"/>
      <c r="AJ133" s="36"/>
      <c r="AK133" s="36"/>
      <c r="AL133" s="36"/>
      <c r="AM133" s="36"/>
      <c r="AN133" s="36"/>
      <c r="AO133" s="36"/>
      <c r="AP133" s="36"/>
      <c r="AQ133" s="36"/>
      <c r="AR133" s="36"/>
      <c r="AS133" s="36"/>
      <c r="AT133" s="36"/>
      <c r="AU133" s="36"/>
      <c r="AV133" s="36"/>
      <c r="AW133" s="36"/>
      <c r="AX133" s="36"/>
      <c r="AY133" s="36"/>
      <c r="AZ133" s="36"/>
      <c r="BA133" s="36"/>
      <c r="BB133" s="36"/>
    </row>
    <row r="134" spans="1:54" ht="25.5" customHeight="1" x14ac:dyDescent="0.2">
      <c r="A134" s="55">
        <f t="shared" si="37"/>
        <v>105</v>
      </c>
      <c r="B134" s="53" t="s">
        <v>56</v>
      </c>
      <c r="C134" s="54" t="s">
        <v>202</v>
      </c>
      <c r="D134" s="46">
        <f t="shared" si="36"/>
        <v>0</v>
      </c>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c r="AC134" s="36"/>
      <c r="AD134" s="36"/>
      <c r="AE134" s="36"/>
      <c r="AF134" s="36"/>
      <c r="AG134" s="36"/>
      <c r="AH134" s="36"/>
      <c r="AI134" s="36"/>
      <c r="AJ134" s="36"/>
      <c r="AK134" s="36"/>
      <c r="AL134" s="36"/>
      <c r="AM134" s="36"/>
      <c r="AN134" s="36"/>
      <c r="AO134" s="36"/>
      <c r="AP134" s="36"/>
      <c r="AQ134" s="36"/>
      <c r="AR134" s="36"/>
      <c r="AS134" s="36"/>
      <c r="AT134" s="36"/>
      <c r="AU134" s="36"/>
      <c r="AV134" s="36"/>
      <c r="AW134" s="36"/>
      <c r="AX134" s="36"/>
      <c r="AY134" s="36"/>
      <c r="AZ134" s="36"/>
      <c r="BA134" s="36"/>
      <c r="BB134" s="36"/>
    </row>
    <row r="135" spans="1:54" ht="26.25" customHeight="1" x14ac:dyDescent="0.2">
      <c r="A135" s="55">
        <f t="shared" si="37"/>
        <v>106</v>
      </c>
      <c r="B135" s="53" t="s">
        <v>42</v>
      </c>
      <c r="C135" s="54" t="s">
        <v>30</v>
      </c>
      <c r="D135" s="46">
        <f t="shared" si="36"/>
        <v>0</v>
      </c>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c r="AC135" s="36"/>
      <c r="AD135" s="36"/>
      <c r="AE135" s="36"/>
      <c r="AF135" s="36"/>
      <c r="AG135" s="36"/>
      <c r="AH135" s="36"/>
      <c r="AI135" s="36"/>
      <c r="AJ135" s="36"/>
      <c r="AK135" s="36"/>
      <c r="AL135" s="36"/>
      <c r="AM135" s="36"/>
      <c r="AN135" s="36"/>
      <c r="AO135" s="36"/>
      <c r="AP135" s="36"/>
      <c r="AQ135" s="36"/>
      <c r="AR135" s="36"/>
      <c r="AS135" s="36"/>
      <c r="AT135" s="36"/>
      <c r="AU135" s="36"/>
      <c r="AV135" s="36"/>
      <c r="AW135" s="36"/>
      <c r="AX135" s="36"/>
      <c r="AY135" s="36"/>
      <c r="AZ135" s="36"/>
      <c r="BA135" s="36"/>
      <c r="BB135" s="36"/>
    </row>
    <row r="136" spans="1:54" ht="153" customHeight="1" x14ac:dyDescent="0.2">
      <c r="A136" s="55">
        <f t="shared" si="37"/>
        <v>107</v>
      </c>
      <c r="B136" s="53" t="s">
        <v>310</v>
      </c>
      <c r="C136" s="54" t="s">
        <v>311</v>
      </c>
      <c r="D136" s="46">
        <f t="shared" si="36"/>
        <v>0</v>
      </c>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6"/>
      <c r="AK136" s="36"/>
      <c r="AL136" s="36"/>
      <c r="AM136" s="36"/>
      <c r="AN136" s="36"/>
      <c r="AO136" s="36"/>
      <c r="AP136" s="36"/>
      <c r="AQ136" s="36"/>
      <c r="AR136" s="36"/>
      <c r="AS136" s="36"/>
      <c r="AT136" s="36"/>
      <c r="AU136" s="36"/>
      <c r="AV136" s="36"/>
      <c r="AW136" s="36"/>
      <c r="AX136" s="36"/>
      <c r="AY136" s="36"/>
      <c r="AZ136" s="36"/>
      <c r="BA136" s="36"/>
      <c r="BB136" s="36"/>
    </row>
    <row r="137" spans="1:54" ht="90.75" customHeight="1" x14ac:dyDescent="0.2">
      <c r="A137" s="55">
        <f t="shared" ref="A137:A144" si="38">A136+1</f>
        <v>108</v>
      </c>
      <c r="B137" s="53" t="s">
        <v>204</v>
      </c>
      <c r="C137" s="54" t="s">
        <v>203</v>
      </c>
      <c r="D137" s="46">
        <f t="shared" si="36"/>
        <v>0</v>
      </c>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36"/>
      <c r="AG137" s="36"/>
      <c r="AH137" s="36"/>
      <c r="AI137" s="36"/>
      <c r="AJ137" s="36"/>
      <c r="AK137" s="36"/>
      <c r="AL137" s="36"/>
      <c r="AM137" s="36"/>
      <c r="AN137" s="36"/>
      <c r="AO137" s="36"/>
      <c r="AP137" s="36"/>
      <c r="AQ137" s="36"/>
      <c r="AR137" s="36"/>
      <c r="AS137" s="36"/>
      <c r="AT137" s="36"/>
      <c r="AU137" s="36"/>
      <c r="AV137" s="36"/>
      <c r="AW137" s="36"/>
      <c r="AX137" s="36"/>
      <c r="AY137" s="36"/>
      <c r="AZ137" s="36"/>
      <c r="BA137" s="36"/>
      <c r="BB137" s="36"/>
    </row>
    <row r="138" spans="1:54" ht="279.75" customHeight="1" x14ac:dyDescent="0.2">
      <c r="A138" s="55">
        <f t="shared" si="38"/>
        <v>109</v>
      </c>
      <c r="B138" s="53" t="s">
        <v>82</v>
      </c>
      <c r="C138" s="53" t="s">
        <v>122</v>
      </c>
      <c r="D138" s="46">
        <f t="shared" si="36"/>
        <v>0</v>
      </c>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c r="AC138" s="36"/>
      <c r="AD138" s="36"/>
      <c r="AE138" s="36"/>
      <c r="AF138" s="36"/>
      <c r="AG138" s="36"/>
      <c r="AH138" s="36"/>
      <c r="AI138" s="36"/>
      <c r="AJ138" s="36"/>
      <c r="AK138" s="36"/>
      <c r="AL138" s="36"/>
      <c r="AM138" s="36"/>
      <c r="AN138" s="36"/>
      <c r="AO138" s="36"/>
      <c r="AP138" s="36"/>
      <c r="AQ138" s="36"/>
      <c r="AR138" s="36"/>
      <c r="AS138" s="36"/>
      <c r="AT138" s="36"/>
      <c r="AU138" s="36"/>
      <c r="AV138" s="36"/>
      <c r="AW138" s="36"/>
      <c r="AX138" s="36"/>
      <c r="AY138" s="36"/>
      <c r="AZ138" s="36"/>
      <c r="BA138" s="36"/>
      <c r="BB138" s="36"/>
    </row>
    <row r="139" spans="1:54" ht="48.75" customHeight="1" x14ac:dyDescent="0.2">
      <c r="A139" s="55">
        <f t="shared" si="38"/>
        <v>110</v>
      </c>
      <c r="B139" s="53" t="s">
        <v>43</v>
      </c>
      <c r="C139" s="53" t="s">
        <v>57</v>
      </c>
      <c r="D139" s="62">
        <f t="shared" si="36"/>
        <v>0</v>
      </c>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c r="AC139" s="36"/>
      <c r="AD139" s="36"/>
      <c r="AE139" s="36"/>
      <c r="AF139" s="36"/>
      <c r="AG139" s="36"/>
      <c r="AH139" s="36"/>
      <c r="AI139" s="36"/>
      <c r="AJ139" s="36"/>
      <c r="AK139" s="36"/>
      <c r="AL139" s="36"/>
      <c r="AM139" s="36"/>
      <c r="AN139" s="36"/>
      <c r="AO139" s="36"/>
      <c r="AP139" s="36"/>
      <c r="AQ139" s="36"/>
      <c r="AR139" s="36"/>
      <c r="AS139" s="36"/>
      <c r="AT139" s="36"/>
      <c r="AU139" s="36"/>
      <c r="AV139" s="36"/>
      <c r="AW139" s="36"/>
      <c r="AX139" s="36"/>
      <c r="AY139" s="36"/>
      <c r="AZ139" s="36"/>
      <c r="BA139" s="36"/>
      <c r="BB139" s="36"/>
    </row>
    <row r="140" spans="1:54" ht="39" customHeight="1" x14ac:dyDescent="0.2">
      <c r="A140" s="55">
        <f t="shared" si="38"/>
        <v>111</v>
      </c>
      <c r="B140" s="53" t="s">
        <v>123</v>
      </c>
      <c r="C140" s="53" t="s">
        <v>26</v>
      </c>
      <c r="D140" s="62">
        <f t="shared" si="36"/>
        <v>0</v>
      </c>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6"/>
      <c r="AK140" s="36"/>
      <c r="AL140" s="36"/>
      <c r="AM140" s="36"/>
      <c r="AN140" s="36"/>
      <c r="AO140" s="36"/>
      <c r="AP140" s="36"/>
      <c r="AQ140" s="36"/>
      <c r="AR140" s="36"/>
      <c r="AS140" s="36"/>
      <c r="AT140" s="36"/>
      <c r="AU140" s="36"/>
      <c r="AV140" s="36"/>
      <c r="AW140" s="36"/>
      <c r="AX140" s="36"/>
      <c r="AY140" s="36"/>
      <c r="AZ140" s="36"/>
      <c r="BA140" s="36"/>
      <c r="BB140" s="36"/>
    </row>
    <row r="141" spans="1:54" ht="49.5" customHeight="1" x14ac:dyDescent="0.2">
      <c r="A141" s="55">
        <f t="shared" si="38"/>
        <v>112</v>
      </c>
      <c r="B141" s="53" t="s">
        <v>124</v>
      </c>
      <c r="C141" s="54" t="s">
        <v>312</v>
      </c>
      <c r="D141" s="62">
        <f t="shared" si="36"/>
        <v>0</v>
      </c>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36"/>
      <c r="AL141" s="36"/>
      <c r="AM141" s="36"/>
      <c r="AN141" s="36"/>
      <c r="AO141" s="36"/>
      <c r="AP141" s="36"/>
      <c r="AQ141" s="36"/>
      <c r="AR141" s="36"/>
      <c r="AS141" s="36"/>
      <c r="AT141" s="36"/>
      <c r="AU141" s="36"/>
      <c r="AV141" s="36"/>
      <c r="AW141" s="36"/>
      <c r="AX141" s="36"/>
      <c r="AY141" s="36"/>
      <c r="AZ141" s="36"/>
      <c r="BA141" s="36"/>
      <c r="BB141" s="36"/>
    </row>
    <row r="142" spans="1:54" ht="72" customHeight="1" x14ac:dyDescent="0.2">
      <c r="A142" s="55">
        <f t="shared" si="38"/>
        <v>113</v>
      </c>
      <c r="B142" s="53" t="s">
        <v>83</v>
      </c>
      <c r="C142" s="54" t="s">
        <v>205</v>
      </c>
      <c r="D142" s="46">
        <f t="shared" si="36"/>
        <v>0</v>
      </c>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c r="AC142" s="36"/>
      <c r="AD142" s="36"/>
      <c r="AE142" s="36"/>
      <c r="AF142" s="36"/>
      <c r="AG142" s="36"/>
      <c r="AH142" s="36"/>
      <c r="AI142" s="36"/>
      <c r="AJ142" s="36"/>
      <c r="AK142" s="36"/>
      <c r="AL142" s="36"/>
      <c r="AM142" s="36"/>
      <c r="AN142" s="36"/>
      <c r="AO142" s="36"/>
      <c r="AP142" s="36"/>
      <c r="AQ142" s="36"/>
      <c r="AR142" s="36"/>
      <c r="AS142" s="36"/>
      <c r="AT142" s="36"/>
      <c r="AU142" s="36"/>
      <c r="AV142" s="36"/>
      <c r="AW142" s="36"/>
      <c r="AX142" s="36"/>
      <c r="AY142" s="36"/>
      <c r="AZ142" s="36"/>
      <c r="BA142" s="36"/>
      <c r="BB142" s="36"/>
    </row>
    <row r="143" spans="1:54" ht="86.25" customHeight="1" x14ac:dyDescent="0.2">
      <c r="A143" s="55">
        <f t="shared" si="38"/>
        <v>114</v>
      </c>
      <c r="B143" s="53" t="s">
        <v>84</v>
      </c>
      <c r="C143" s="54" t="s">
        <v>313</v>
      </c>
      <c r="D143" s="46">
        <f t="shared" si="36"/>
        <v>0</v>
      </c>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c r="AC143" s="36"/>
      <c r="AD143" s="36"/>
      <c r="AE143" s="36"/>
      <c r="AF143" s="36"/>
      <c r="AG143" s="36"/>
      <c r="AH143" s="36"/>
      <c r="AI143" s="36"/>
      <c r="AJ143" s="36"/>
      <c r="AK143" s="36"/>
      <c r="AL143" s="36"/>
      <c r="AM143" s="36"/>
      <c r="AN143" s="36"/>
      <c r="AO143" s="36"/>
      <c r="AP143" s="36"/>
      <c r="AQ143" s="36"/>
      <c r="AR143" s="36"/>
      <c r="AS143" s="36"/>
      <c r="AT143" s="36"/>
      <c r="AU143" s="36"/>
      <c r="AV143" s="36"/>
      <c r="AW143" s="36"/>
      <c r="AX143" s="36"/>
      <c r="AY143" s="36"/>
      <c r="AZ143" s="36"/>
      <c r="BA143" s="36"/>
      <c r="BB143" s="36"/>
    </row>
    <row r="144" spans="1:54" ht="50.25" customHeight="1" x14ac:dyDescent="0.2">
      <c r="A144" s="55">
        <f t="shared" si="38"/>
        <v>115</v>
      </c>
      <c r="B144" s="53" t="s">
        <v>314</v>
      </c>
      <c r="C144" s="54" t="s">
        <v>315</v>
      </c>
      <c r="D144" s="46">
        <f t="shared" si="36"/>
        <v>0</v>
      </c>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c r="AC144" s="36"/>
      <c r="AD144" s="36"/>
      <c r="AE144" s="36"/>
      <c r="AF144" s="36"/>
      <c r="AG144" s="36"/>
      <c r="AH144" s="36"/>
      <c r="AI144" s="36"/>
      <c r="AJ144" s="36"/>
      <c r="AK144" s="36"/>
      <c r="AL144" s="36"/>
      <c r="AM144" s="36"/>
      <c r="AN144" s="36"/>
      <c r="AO144" s="36"/>
      <c r="AP144" s="36"/>
      <c r="AQ144" s="36"/>
      <c r="AR144" s="36"/>
      <c r="AS144" s="36"/>
      <c r="AT144" s="36"/>
      <c r="AU144" s="36"/>
      <c r="AV144" s="36"/>
      <c r="AW144" s="36"/>
      <c r="AX144" s="36"/>
      <c r="AY144" s="36"/>
      <c r="AZ144" s="36"/>
      <c r="BA144" s="36"/>
      <c r="BB144" s="36"/>
    </row>
    <row r="145" spans="1:54" ht="24" customHeight="1" x14ac:dyDescent="0.2">
      <c r="A145" s="55">
        <f t="shared" ref="A145:A154" si="39">A144+1</f>
        <v>116</v>
      </c>
      <c r="B145" s="53" t="s">
        <v>316</v>
      </c>
      <c r="C145" s="54" t="s">
        <v>317</v>
      </c>
      <c r="D145" s="46">
        <f t="shared" si="36"/>
        <v>0</v>
      </c>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36"/>
      <c r="AL145" s="36"/>
      <c r="AM145" s="36"/>
      <c r="AN145" s="36"/>
      <c r="AO145" s="36"/>
      <c r="AP145" s="36"/>
      <c r="AQ145" s="36"/>
      <c r="AR145" s="36"/>
      <c r="AS145" s="36"/>
      <c r="AT145" s="36"/>
      <c r="AU145" s="36"/>
      <c r="AV145" s="36"/>
      <c r="AW145" s="36"/>
      <c r="AX145" s="36"/>
      <c r="AY145" s="36"/>
      <c r="AZ145" s="36"/>
      <c r="BA145" s="36"/>
      <c r="BB145" s="36"/>
    </row>
    <row r="146" spans="1:54" ht="72" customHeight="1" x14ac:dyDescent="0.2">
      <c r="A146" s="55">
        <f t="shared" si="39"/>
        <v>117</v>
      </c>
      <c r="B146" s="53" t="s">
        <v>85</v>
      </c>
      <c r="C146" s="54" t="s">
        <v>86</v>
      </c>
      <c r="D146" s="46">
        <f t="shared" si="36"/>
        <v>0</v>
      </c>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6"/>
      <c r="AK146" s="36"/>
      <c r="AL146" s="36"/>
      <c r="AM146" s="36"/>
      <c r="AN146" s="36"/>
      <c r="AO146" s="36"/>
      <c r="AP146" s="36"/>
      <c r="AQ146" s="36"/>
      <c r="AR146" s="36"/>
      <c r="AS146" s="36"/>
      <c r="AT146" s="36"/>
      <c r="AU146" s="36"/>
      <c r="AV146" s="36"/>
      <c r="AW146" s="36"/>
      <c r="AX146" s="36"/>
      <c r="AY146" s="36"/>
      <c r="AZ146" s="36"/>
      <c r="BA146" s="36"/>
      <c r="BB146" s="36"/>
    </row>
    <row r="147" spans="1:54" ht="26.25" customHeight="1" x14ac:dyDescent="0.2">
      <c r="A147" s="55">
        <f t="shared" si="39"/>
        <v>118</v>
      </c>
      <c r="B147" s="53" t="s">
        <v>87</v>
      </c>
      <c r="C147" s="54" t="s">
        <v>125</v>
      </c>
      <c r="D147" s="46">
        <f t="shared" si="36"/>
        <v>0</v>
      </c>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c r="AU147" s="36"/>
      <c r="AV147" s="36"/>
      <c r="AW147" s="36"/>
      <c r="AX147" s="36"/>
      <c r="AY147" s="36"/>
      <c r="AZ147" s="36"/>
      <c r="BA147" s="36"/>
      <c r="BB147" s="36"/>
    </row>
    <row r="148" spans="1:54" ht="61.5" customHeight="1" x14ac:dyDescent="0.2">
      <c r="A148" s="55">
        <f t="shared" si="39"/>
        <v>119</v>
      </c>
      <c r="B148" s="53" t="s">
        <v>88</v>
      </c>
      <c r="C148" s="54" t="s">
        <v>318</v>
      </c>
      <c r="D148" s="46">
        <f t="shared" ref="D148:D153" si="40">SUM(E148:BB148)</f>
        <v>0</v>
      </c>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c r="AL148" s="36"/>
      <c r="AM148" s="36"/>
      <c r="AN148" s="36"/>
      <c r="AO148" s="36"/>
      <c r="AP148" s="36"/>
      <c r="AQ148" s="36"/>
      <c r="AR148" s="36"/>
      <c r="AS148" s="36"/>
      <c r="AT148" s="36"/>
      <c r="AU148" s="36"/>
      <c r="AV148" s="36"/>
      <c r="AW148" s="36"/>
      <c r="AX148" s="36"/>
      <c r="AY148" s="36"/>
      <c r="AZ148" s="36"/>
      <c r="BA148" s="36"/>
      <c r="BB148" s="36"/>
    </row>
    <row r="149" spans="1:54" ht="26.25" customHeight="1" x14ac:dyDescent="0.2">
      <c r="A149" s="55">
        <f t="shared" si="39"/>
        <v>120</v>
      </c>
      <c r="B149" s="53" t="s">
        <v>89</v>
      </c>
      <c r="C149" s="54" t="s">
        <v>90</v>
      </c>
      <c r="D149" s="46">
        <f t="shared" si="40"/>
        <v>0</v>
      </c>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c r="AL149" s="36"/>
      <c r="AM149" s="36"/>
      <c r="AN149" s="36"/>
      <c r="AO149" s="36"/>
      <c r="AP149" s="36"/>
      <c r="AQ149" s="36"/>
      <c r="AR149" s="36"/>
      <c r="AS149" s="36"/>
      <c r="AT149" s="36"/>
      <c r="AU149" s="36"/>
      <c r="AV149" s="36"/>
      <c r="AW149" s="36"/>
      <c r="AX149" s="36"/>
      <c r="AY149" s="36"/>
      <c r="AZ149" s="36"/>
      <c r="BA149" s="36"/>
      <c r="BB149" s="36"/>
    </row>
    <row r="150" spans="1:54" ht="58.5" customHeight="1" x14ac:dyDescent="0.2">
      <c r="A150" s="55">
        <f t="shared" si="39"/>
        <v>121</v>
      </c>
      <c r="B150" s="53" t="s">
        <v>206</v>
      </c>
      <c r="C150" s="54" t="s">
        <v>207</v>
      </c>
      <c r="D150" s="46">
        <f t="shared" si="40"/>
        <v>0</v>
      </c>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c r="AM150" s="36"/>
      <c r="AN150" s="36"/>
      <c r="AO150" s="36"/>
      <c r="AP150" s="36"/>
      <c r="AQ150" s="36"/>
      <c r="AR150" s="36"/>
      <c r="AS150" s="36"/>
      <c r="AT150" s="36"/>
      <c r="AU150" s="36"/>
      <c r="AV150" s="36"/>
      <c r="AW150" s="36"/>
      <c r="AX150" s="36"/>
      <c r="AY150" s="36"/>
      <c r="AZ150" s="36"/>
      <c r="BA150" s="36"/>
      <c r="BB150" s="36"/>
    </row>
    <row r="151" spans="1:54" ht="39" customHeight="1" x14ac:dyDescent="0.2">
      <c r="A151" s="55">
        <f t="shared" si="39"/>
        <v>122</v>
      </c>
      <c r="B151" s="53" t="s">
        <v>58</v>
      </c>
      <c r="C151" s="54" t="s">
        <v>91</v>
      </c>
      <c r="D151" s="46">
        <f t="shared" si="40"/>
        <v>0</v>
      </c>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c r="AK151" s="36"/>
      <c r="AL151" s="36"/>
      <c r="AM151" s="36"/>
      <c r="AN151" s="36"/>
      <c r="AO151" s="36"/>
      <c r="AP151" s="36"/>
      <c r="AQ151" s="36"/>
      <c r="AR151" s="36"/>
      <c r="AS151" s="36"/>
      <c r="AT151" s="36"/>
      <c r="AU151" s="36"/>
      <c r="AV151" s="36"/>
      <c r="AW151" s="36"/>
      <c r="AX151" s="36"/>
      <c r="AY151" s="36"/>
      <c r="AZ151" s="36"/>
      <c r="BA151" s="36"/>
      <c r="BB151" s="36"/>
    </row>
    <row r="152" spans="1:54" ht="72" customHeight="1" x14ac:dyDescent="0.2">
      <c r="A152" s="55">
        <f t="shared" si="39"/>
        <v>123</v>
      </c>
      <c r="B152" s="53" t="s">
        <v>245</v>
      </c>
      <c r="C152" s="54" t="s">
        <v>131</v>
      </c>
      <c r="D152" s="46">
        <f t="shared" si="40"/>
        <v>0</v>
      </c>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36"/>
      <c r="AL152" s="36"/>
      <c r="AM152" s="36"/>
      <c r="AN152" s="36"/>
      <c r="AO152" s="36"/>
      <c r="AP152" s="36"/>
      <c r="AQ152" s="36"/>
      <c r="AR152" s="36"/>
      <c r="AS152" s="36"/>
      <c r="AT152" s="36"/>
      <c r="AU152" s="36"/>
      <c r="AV152" s="36"/>
      <c r="AW152" s="36"/>
      <c r="AX152" s="36"/>
      <c r="AY152" s="36"/>
      <c r="AZ152" s="36"/>
      <c r="BA152" s="36"/>
      <c r="BB152" s="36"/>
    </row>
    <row r="153" spans="1:54" ht="96" customHeight="1" x14ac:dyDescent="0.2">
      <c r="A153" s="55">
        <f t="shared" si="39"/>
        <v>124</v>
      </c>
      <c r="B153" s="53" t="s">
        <v>246</v>
      </c>
      <c r="C153" s="54" t="s">
        <v>208</v>
      </c>
      <c r="D153" s="46">
        <f t="shared" si="40"/>
        <v>0</v>
      </c>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c r="AC153" s="36"/>
      <c r="AD153" s="36"/>
      <c r="AE153" s="36"/>
      <c r="AF153" s="36"/>
      <c r="AG153" s="36"/>
      <c r="AH153" s="36"/>
      <c r="AI153" s="36"/>
      <c r="AJ153" s="36"/>
      <c r="AK153" s="36"/>
      <c r="AL153" s="36"/>
      <c r="AM153" s="36"/>
      <c r="AN153" s="36"/>
      <c r="AO153" s="36"/>
      <c r="AP153" s="36"/>
      <c r="AQ153" s="36"/>
      <c r="AR153" s="36"/>
      <c r="AS153" s="36"/>
      <c r="AT153" s="36"/>
      <c r="AU153" s="36"/>
      <c r="AV153" s="36"/>
      <c r="AW153" s="36"/>
      <c r="AX153" s="36"/>
      <c r="AY153" s="36"/>
      <c r="AZ153" s="36"/>
      <c r="BA153" s="36"/>
      <c r="BB153" s="36"/>
    </row>
    <row r="154" spans="1:54" ht="120" customHeight="1" x14ac:dyDescent="0.2">
      <c r="A154" s="55">
        <f t="shared" si="39"/>
        <v>125</v>
      </c>
      <c r="B154" s="53" t="s">
        <v>209</v>
      </c>
      <c r="C154" s="54" t="s">
        <v>319</v>
      </c>
      <c r="D154" s="46">
        <f t="shared" ref="D154:D159" si="41">SUM(E154:BB154)</f>
        <v>0</v>
      </c>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36"/>
      <c r="AN154" s="36"/>
      <c r="AO154" s="36"/>
      <c r="AP154" s="36"/>
      <c r="AQ154" s="36"/>
      <c r="AR154" s="36"/>
      <c r="AS154" s="36"/>
      <c r="AT154" s="36"/>
      <c r="AU154" s="36"/>
      <c r="AV154" s="36"/>
      <c r="AW154" s="36"/>
      <c r="AX154" s="36"/>
      <c r="AY154" s="36"/>
      <c r="AZ154" s="36"/>
      <c r="BA154" s="36"/>
      <c r="BB154" s="36"/>
    </row>
    <row r="155" spans="1:54" ht="72.75" customHeight="1" x14ac:dyDescent="0.2">
      <c r="A155" s="55">
        <f>A154+1</f>
        <v>126</v>
      </c>
      <c r="B155" s="53" t="s">
        <v>210</v>
      </c>
      <c r="C155" s="54" t="s">
        <v>126</v>
      </c>
      <c r="D155" s="46">
        <f t="shared" si="41"/>
        <v>0</v>
      </c>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c r="AL155" s="36"/>
      <c r="AM155" s="36"/>
      <c r="AN155" s="36"/>
      <c r="AO155" s="36"/>
      <c r="AP155" s="36"/>
      <c r="AQ155" s="36"/>
      <c r="AR155" s="36"/>
      <c r="AS155" s="36"/>
      <c r="AT155" s="36"/>
      <c r="AU155" s="36"/>
      <c r="AV155" s="36"/>
      <c r="AW155" s="36"/>
      <c r="AX155" s="36"/>
      <c r="AY155" s="36"/>
      <c r="AZ155" s="36"/>
      <c r="BA155" s="36"/>
      <c r="BB155" s="36"/>
    </row>
    <row r="156" spans="1:54" ht="72" customHeight="1" x14ac:dyDescent="0.2">
      <c r="A156" s="55">
        <f>A155+1</f>
        <v>127</v>
      </c>
      <c r="B156" s="53" t="s">
        <v>320</v>
      </c>
      <c r="C156" s="54" t="s">
        <v>321</v>
      </c>
      <c r="D156" s="46">
        <f t="shared" si="41"/>
        <v>0</v>
      </c>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6"/>
      <c r="AK156" s="36"/>
      <c r="AL156" s="36"/>
      <c r="AM156" s="36"/>
      <c r="AN156" s="36"/>
      <c r="AO156" s="36"/>
      <c r="AP156" s="36"/>
      <c r="AQ156" s="36"/>
      <c r="AR156" s="36"/>
      <c r="AS156" s="36"/>
      <c r="AT156" s="36"/>
      <c r="AU156" s="36"/>
      <c r="AV156" s="36"/>
      <c r="AW156" s="36"/>
      <c r="AX156" s="36"/>
      <c r="AY156" s="36"/>
      <c r="AZ156" s="36"/>
      <c r="BA156" s="36"/>
      <c r="BB156" s="36"/>
    </row>
    <row r="157" spans="1:54" ht="60" customHeight="1" x14ac:dyDescent="0.2">
      <c r="A157" s="55">
        <f>A156+1</f>
        <v>128</v>
      </c>
      <c r="B157" s="53" t="s">
        <v>127</v>
      </c>
      <c r="C157" s="54" t="s">
        <v>128</v>
      </c>
      <c r="D157" s="46">
        <f t="shared" si="41"/>
        <v>0</v>
      </c>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6"/>
      <c r="AK157" s="36"/>
      <c r="AL157" s="36"/>
      <c r="AM157" s="36"/>
      <c r="AN157" s="36"/>
      <c r="AO157" s="36"/>
      <c r="AP157" s="36"/>
      <c r="AQ157" s="36"/>
      <c r="AR157" s="36"/>
      <c r="AS157" s="36"/>
      <c r="AT157" s="36"/>
      <c r="AU157" s="36"/>
      <c r="AV157" s="36"/>
      <c r="AW157" s="36"/>
      <c r="AX157" s="36"/>
      <c r="AY157" s="36"/>
      <c r="AZ157" s="36"/>
      <c r="BA157" s="36"/>
      <c r="BB157" s="36"/>
    </row>
    <row r="158" spans="1:54" ht="84" customHeight="1" x14ac:dyDescent="0.2">
      <c r="A158" s="55">
        <f>A157+1</f>
        <v>129</v>
      </c>
      <c r="B158" s="53" t="s">
        <v>129</v>
      </c>
      <c r="C158" s="54" t="s">
        <v>130</v>
      </c>
      <c r="D158" s="46">
        <f t="shared" si="41"/>
        <v>0</v>
      </c>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6"/>
      <c r="AK158" s="36"/>
      <c r="AL158" s="36"/>
      <c r="AM158" s="36"/>
      <c r="AN158" s="36"/>
      <c r="AO158" s="36"/>
      <c r="AP158" s="36"/>
      <c r="AQ158" s="36"/>
      <c r="AR158" s="36"/>
      <c r="AS158" s="36"/>
      <c r="AT158" s="36"/>
      <c r="AU158" s="36"/>
      <c r="AV158" s="36"/>
      <c r="AW158" s="36"/>
      <c r="AX158" s="36"/>
      <c r="AY158" s="36"/>
      <c r="AZ158" s="36"/>
      <c r="BA158" s="36"/>
      <c r="BB158" s="36"/>
    </row>
    <row r="159" spans="1:54" s="18" customFormat="1" ht="14.4" x14ac:dyDescent="0.2">
      <c r="A159" s="161" t="s">
        <v>97</v>
      </c>
      <c r="B159" s="162"/>
      <c r="C159" s="162"/>
      <c r="D159" s="28">
        <f t="shared" si="41"/>
        <v>0</v>
      </c>
      <c r="E159" s="29">
        <f t="shared" ref="E159:AJ159" si="42">SUM(E162:E181)</f>
        <v>0</v>
      </c>
      <c r="F159" s="29">
        <f t="shared" si="42"/>
        <v>0</v>
      </c>
      <c r="G159" s="29">
        <f t="shared" si="42"/>
        <v>0</v>
      </c>
      <c r="H159" s="29">
        <f t="shared" si="42"/>
        <v>0</v>
      </c>
      <c r="I159" s="29">
        <f t="shared" si="42"/>
        <v>0</v>
      </c>
      <c r="J159" s="29">
        <f t="shared" si="42"/>
        <v>0</v>
      </c>
      <c r="K159" s="29">
        <f t="shared" si="42"/>
        <v>0</v>
      </c>
      <c r="L159" s="29">
        <f t="shared" si="42"/>
        <v>0</v>
      </c>
      <c r="M159" s="29">
        <f t="shared" si="42"/>
        <v>0</v>
      </c>
      <c r="N159" s="29">
        <f t="shared" si="42"/>
        <v>0</v>
      </c>
      <c r="O159" s="29">
        <f t="shared" si="42"/>
        <v>0</v>
      </c>
      <c r="P159" s="29">
        <f t="shared" si="42"/>
        <v>0</v>
      </c>
      <c r="Q159" s="29">
        <f t="shared" si="42"/>
        <v>0</v>
      </c>
      <c r="R159" s="29">
        <f t="shared" si="42"/>
        <v>0</v>
      </c>
      <c r="S159" s="29">
        <f t="shared" si="42"/>
        <v>0</v>
      </c>
      <c r="T159" s="29">
        <f t="shared" si="42"/>
        <v>0</v>
      </c>
      <c r="U159" s="29">
        <f t="shared" si="42"/>
        <v>0</v>
      </c>
      <c r="V159" s="29">
        <f t="shared" si="42"/>
        <v>0</v>
      </c>
      <c r="W159" s="29">
        <f t="shared" si="42"/>
        <v>0</v>
      </c>
      <c r="X159" s="29">
        <f t="shared" si="42"/>
        <v>0</v>
      </c>
      <c r="Y159" s="29">
        <f t="shared" si="42"/>
        <v>0</v>
      </c>
      <c r="Z159" s="29">
        <f t="shared" si="42"/>
        <v>0</v>
      </c>
      <c r="AA159" s="29">
        <f t="shared" si="42"/>
        <v>0</v>
      </c>
      <c r="AB159" s="29">
        <f t="shared" si="42"/>
        <v>0</v>
      </c>
      <c r="AC159" s="29">
        <f t="shared" si="42"/>
        <v>0</v>
      </c>
      <c r="AD159" s="29">
        <f t="shared" si="42"/>
        <v>0</v>
      </c>
      <c r="AE159" s="29">
        <f t="shared" si="42"/>
        <v>0</v>
      </c>
      <c r="AF159" s="29">
        <f t="shared" si="42"/>
        <v>0</v>
      </c>
      <c r="AG159" s="29">
        <f t="shared" si="42"/>
        <v>0</v>
      </c>
      <c r="AH159" s="29">
        <f t="shared" si="42"/>
        <v>0</v>
      </c>
      <c r="AI159" s="29">
        <f t="shared" si="42"/>
        <v>0</v>
      </c>
      <c r="AJ159" s="29">
        <f t="shared" si="42"/>
        <v>0</v>
      </c>
      <c r="AK159" s="29">
        <f t="shared" ref="AK159:BB159" si="43">SUM(AK162:AK181)</f>
        <v>0</v>
      </c>
      <c r="AL159" s="29">
        <f t="shared" si="43"/>
        <v>0</v>
      </c>
      <c r="AM159" s="29">
        <f t="shared" si="43"/>
        <v>0</v>
      </c>
      <c r="AN159" s="29">
        <f t="shared" si="43"/>
        <v>0</v>
      </c>
      <c r="AO159" s="29">
        <f t="shared" si="43"/>
        <v>0</v>
      </c>
      <c r="AP159" s="29">
        <f t="shared" si="43"/>
        <v>0</v>
      </c>
      <c r="AQ159" s="29">
        <f t="shared" si="43"/>
        <v>0</v>
      </c>
      <c r="AR159" s="29">
        <f t="shared" si="43"/>
        <v>0</v>
      </c>
      <c r="AS159" s="29">
        <f t="shared" si="43"/>
        <v>0</v>
      </c>
      <c r="AT159" s="29">
        <f t="shared" si="43"/>
        <v>0</v>
      </c>
      <c r="AU159" s="29">
        <f t="shared" si="43"/>
        <v>0</v>
      </c>
      <c r="AV159" s="29">
        <f t="shared" si="43"/>
        <v>0</v>
      </c>
      <c r="AW159" s="29">
        <f t="shared" si="43"/>
        <v>0</v>
      </c>
      <c r="AX159" s="29">
        <f t="shared" si="43"/>
        <v>0</v>
      </c>
      <c r="AY159" s="29">
        <f t="shared" si="43"/>
        <v>0</v>
      </c>
      <c r="AZ159" s="29">
        <f t="shared" si="43"/>
        <v>0</v>
      </c>
      <c r="BA159" s="29">
        <f t="shared" si="43"/>
        <v>0</v>
      </c>
      <c r="BB159" s="30">
        <f t="shared" si="43"/>
        <v>0</v>
      </c>
    </row>
    <row r="160" spans="1:54" s="18" customFormat="1" ht="13.8" x14ac:dyDescent="0.2">
      <c r="A160" s="152" t="s">
        <v>32</v>
      </c>
      <c r="B160" s="153"/>
      <c r="C160" s="31" t="s">
        <v>15</v>
      </c>
      <c r="D160" s="32">
        <f>(D159*100)/(139*SUMIF($E$2:$BB$2,"&gt;0",$E$5:$BB$5))</f>
        <v>0</v>
      </c>
      <c r="E160" s="112">
        <f t="shared" ref="E160:AJ160" si="44">(E159*100)/(139*E5)</f>
        <v>0</v>
      </c>
      <c r="F160" s="112">
        <f t="shared" si="44"/>
        <v>0</v>
      </c>
      <c r="G160" s="112">
        <f t="shared" si="44"/>
        <v>0</v>
      </c>
      <c r="H160" s="112">
        <f t="shared" si="44"/>
        <v>0</v>
      </c>
      <c r="I160" s="112">
        <f t="shared" si="44"/>
        <v>0</v>
      </c>
      <c r="J160" s="112">
        <f t="shared" si="44"/>
        <v>0</v>
      </c>
      <c r="K160" s="112">
        <f t="shared" si="44"/>
        <v>0</v>
      </c>
      <c r="L160" s="112">
        <f t="shared" si="44"/>
        <v>0</v>
      </c>
      <c r="M160" s="112">
        <f t="shared" si="44"/>
        <v>0</v>
      </c>
      <c r="N160" s="112">
        <f t="shared" si="44"/>
        <v>0</v>
      </c>
      <c r="O160" s="112">
        <f t="shared" si="44"/>
        <v>0</v>
      </c>
      <c r="P160" s="112">
        <f t="shared" si="44"/>
        <v>0</v>
      </c>
      <c r="Q160" s="112">
        <f t="shared" si="44"/>
        <v>0</v>
      </c>
      <c r="R160" s="112">
        <f t="shared" si="44"/>
        <v>0</v>
      </c>
      <c r="S160" s="112">
        <f t="shared" si="44"/>
        <v>0</v>
      </c>
      <c r="T160" s="112">
        <f t="shared" si="44"/>
        <v>0</v>
      </c>
      <c r="U160" s="112">
        <f t="shared" si="44"/>
        <v>0</v>
      </c>
      <c r="V160" s="112">
        <f t="shared" si="44"/>
        <v>0</v>
      </c>
      <c r="W160" s="112">
        <f t="shared" si="44"/>
        <v>0</v>
      </c>
      <c r="X160" s="112">
        <f t="shared" si="44"/>
        <v>0</v>
      </c>
      <c r="Y160" s="112">
        <f t="shared" si="44"/>
        <v>0</v>
      </c>
      <c r="Z160" s="112">
        <f t="shared" si="44"/>
        <v>0</v>
      </c>
      <c r="AA160" s="112">
        <f t="shared" si="44"/>
        <v>0</v>
      </c>
      <c r="AB160" s="112">
        <f t="shared" si="44"/>
        <v>0</v>
      </c>
      <c r="AC160" s="112">
        <f t="shared" si="44"/>
        <v>0</v>
      </c>
      <c r="AD160" s="112">
        <f t="shared" si="44"/>
        <v>0</v>
      </c>
      <c r="AE160" s="112">
        <f t="shared" si="44"/>
        <v>0</v>
      </c>
      <c r="AF160" s="112">
        <f t="shared" si="44"/>
        <v>0</v>
      </c>
      <c r="AG160" s="112">
        <f t="shared" si="44"/>
        <v>0</v>
      </c>
      <c r="AH160" s="112">
        <f t="shared" si="44"/>
        <v>0</v>
      </c>
      <c r="AI160" s="112">
        <f t="shared" si="44"/>
        <v>0</v>
      </c>
      <c r="AJ160" s="112">
        <f t="shared" si="44"/>
        <v>0</v>
      </c>
      <c r="AK160" s="112">
        <f t="shared" ref="AK160:BB160" si="45">(AK159*100)/(139*AK5)</f>
        <v>0</v>
      </c>
      <c r="AL160" s="112">
        <f t="shared" si="45"/>
        <v>0</v>
      </c>
      <c r="AM160" s="112">
        <f t="shared" si="45"/>
        <v>0</v>
      </c>
      <c r="AN160" s="112">
        <f t="shared" si="45"/>
        <v>0</v>
      </c>
      <c r="AO160" s="112">
        <f t="shared" si="45"/>
        <v>0</v>
      </c>
      <c r="AP160" s="112">
        <f t="shared" si="45"/>
        <v>0</v>
      </c>
      <c r="AQ160" s="112">
        <f t="shared" si="45"/>
        <v>0</v>
      </c>
      <c r="AR160" s="112">
        <f t="shared" si="45"/>
        <v>0</v>
      </c>
      <c r="AS160" s="112">
        <f t="shared" si="45"/>
        <v>0</v>
      </c>
      <c r="AT160" s="112">
        <f t="shared" si="45"/>
        <v>0</v>
      </c>
      <c r="AU160" s="112">
        <f t="shared" si="45"/>
        <v>0</v>
      </c>
      <c r="AV160" s="112">
        <f t="shared" si="45"/>
        <v>0</v>
      </c>
      <c r="AW160" s="112">
        <f t="shared" si="45"/>
        <v>0</v>
      </c>
      <c r="AX160" s="112">
        <f t="shared" si="45"/>
        <v>0</v>
      </c>
      <c r="AY160" s="112">
        <f t="shared" si="45"/>
        <v>0</v>
      </c>
      <c r="AZ160" s="112">
        <f t="shared" si="45"/>
        <v>0</v>
      </c>
      <c r="BA160" s="112">
        <f t="shared" si="45"/>
        <v>0</v>
      </c>
      <c r="BB160" s="117">
        <f t="shared" si="45"/>
        <v>0</v>
      </c>
    </row>
    <row r="161" spans="1:54" s="18" customFormat="1" ht="13.8" x14ac:dyDescent="0.2">
      <c r="A161" s="154"/>
      <c r="B161" s="155"/>
      <c r="C161" s="33" t="s">
        <v>16</v>
      </c>
      <c r="D161" s="32">
        <f>((D159-SUMIF($E$4:$BB$4,"=0",E159:BB159))*100)/(139*(SUMIF($E$2:$BB$2,"&gt;0",$E$5:$BB$5)-SUMIF($E$4:$BB$4,"=0",$E$5:$BB$5)))</f>
        <v>0</v>
      </c>
      <c r="E161" s="113"/>
      <c r="F161" s="113"/>
      <c r="G161" s="113"/>
      <c r="H161" s="113"/>
      <c r="I161" s="113"/>
      <c r="J161" s="113"/>
      <c r="K161" s="113"/>
      <c r="L161" s="113"/>
      <c r="M161" s="113"/>
      <c r="N161" s="113"/>
      <c r="O161" s="113"/>
      <c r="P161" s="113"/>
      <c r="Q161" s="113"/>
      <c r="R161" s="113"/>
      <c r="S161" s="113"/>
      <c r="T161" s="113"/>
      <c r="U161" s="113"/>
      <c r="V161" s="113"/>
      <c r="W161" s="113"/>
      <c r="X161" s="113"/>
      <c r="Y161" s="113"/>
      <c r="Z161" s="113"/>
      <c r="AA161" s="113"/>
      <c r="AB161" s="113"/>
      <c r="AC161" s="113"/>
      <c r="AD161" s="113"/>
      <c r="AE161" s="113"/>
      <c r="AF161" s="113"/>
      <c r="AG161" s="113"/>
      <c r="AH161" s="113"/>
      <c r="AI161" s="113"/>
      <c r="AJ161" s="113"/>
      <c r="AK161" s="113"/>
      <c r="AL161" s="113"/>
      <c r="AM161" s="113"/>
      <c r="AN161" s="113"/>
      <c r="AO161" s="113"/>
      <c r="AP161" s="113"/>
      <c r="AQ161" s="113"/>
      <c r="AR161" s="113"/>
      <c r="AS161" s="113"/>
      <c r="AT161" s="113"/>
      <c r="AU161" s="113"/>
      <c r="AV161" s="113"/>
      <c r="AW161" s="113"/>
      <c r="AX161" s="113"/>
      <c r="AY161" s="113"/>
      <c r="AZ161" s="113"/>
      <c r="BA161" s="113"/>
      <c r="BB161" s="118"/>
    </row>
    <row r="162" spans="1:54" ht="71.25" customHeight="1" x14ac:dyDescent="0.2">
      <c r="A162" s="60">
        <f>A158+1</f>
        <v>130</v>
      </c>
      <c r="B162" s="35" t="s">
        <v>322</v>
      </c>
      <c r="C162" s="63" t="s">
        <v>211</v>
      </c>
      <c r="D162" s="28">
        <f t="shared" ref="D162:D181" si="46">SUM(E162:BB162)</f>
        <v>0</v>
      </c>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c r="AC162" s="36"/>
      <c r="AD162" s="36"/>
      <c r="AE162" s="36"/>
      <c r="AF162" s="36"/>
      <c r="AG162" s="36"/>
      <c r="AH162" s="36"/>
      <c r="AI162" s="36"/>
      <c r="AJ162" s="36"/>
      <c r="AK162" s="36"/>
      <c r="AL162" s="36"/>
      <c r="AM162" s="36"/>
      <c r="AN162" s="36"/>
      <c r="AO162" s="36"/>
      <c r="AP162" s="36"/>
      <c r="AQ162" s="36"/>
      <c r="AR162" s="36"/>
      <c r="AS162" s="36"/>
      <c r="AT162" s="36"/>
      <c r="AU162" s="36"/>
      <c r="AV162" s="36"/>
      <c r="AW162" s="36"/>
      <c r="AX162" s="36"/>
      <c r="AY162" s="36"/>
      <c r="AZ162" s="36"/>
      <c r="BA162" s="36"/>
      <c r="BB162" s="36"/>
    </row>
    <row r="163" spans="1:54" ht="128.25" customHeight="1" x14ac:dyDescent="0.2">
      <c r="A163" s="60">
        <f t="shared" ref="A163:A181" si="47">A162+1</f>
        <v>131</v>
      </c>
      <c r="B163" s="35" t="s">
        <v>212</v>
      </c>
      <c r="C163" s="63" t="s">
        <v>213</v>
      </c>
      <c r="D163" s="28">
        <f t="shared" si="46"/>
        <v>0</v>
      </c>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c r="AC163" s="36"/>
      <c r="AD163" s="36"/>
      <c r="AE163" s="36"/>
      <c r="AF163" s="36"/>
      <c r="AG163" s="36"/>
      <c r="AH163" s="36"/>
      <c r="AI163" s="36"/>
      <c r="AJ163" s="36"/>
      <c r="AK163" s="36"/>
      <c r="AL163" s="36"/>
      <c r="AM163" s="36"/>
      <c r="AN163" s="36"/>
      <c r="AO163" s="36"/>
      <c r="AP163" s="36"/>
      <c r="AQ163" s="36"/>
      <c r="AR163" s="36"/>
      <c r="AS163" s="36"/>
      <c r="AT163" s="36"/>
      <c r="AU163" s="36"/>
      <c r="AV163" s="36"/>
      <c r="AW163" s="36"/>
      <c r="AX163" s="36"/>
      <c r="AY163" s="36"/>
      <c r="AZ163" s="36"/>
      <c r="BA163" s="36"/>
      <c r="BB163" s="36"/>
    </row>
    <row r="164" spans="1:54" ht="37.5" customHeight="1" x14ac:dyDescent="0.2">
      <c r="A164" s="60">
        <f t="shared" si="47"/>
        <v>132</v>
      </c>
      <c r="B164" s="35" t="s">
        <v>214</v>
      </c>
      <c r="C164" s="61" t="s">
        <v>215</v>
      </c>
      <c r="D164" s="28">
        <f t="shared" si="46"/>
        <v>0</v>
      </c>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6"/>
      <c r="AK164" s="36"/>
      <c r="AL164" s="36"/>
      <c r="AM164" s="36"/>
      <c r="AN164" s="36"/>
      <c r="AO164" s="36"/>
      <c r="AP164" s="36"/>
      <c r="AQ164" s="36"/>
      <c r="AR164" s="36"/>
      <c r="AS164" s="36"/>
      <c r="AT164" s="36"/>
      <c r="AU164" s="36"/>
      <c r="AV164" s="36"/>
      <c r="AW164" s="36"/>
      <c r="AX164" s="36"/>
      <c r="AY164" s="36"/>
      <c r="AZ164" s="36"/>
      <c r="BA164" s="36"/>
      <c r="BB164" s="36"/>
    </row>
    <row r="165" spans="1:54" ht="49.5" customHeight="1" x14ac:dyDescent="0.2">
      <c r="A165" s="60">
        <f t="shared" si="47"/>
        <v>133</v>
      </c>
      <c r="B165" s="35" t="s">
        <v>216</v>
      </c>
      <c r="C165" s="35" t="s">
        <v>217</v>
      </c>
      <c r="D165" s="28">
        <f t="shared" si="46"/>
        <v>0</v>
      </c>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6"/>
      <c r="AL165" s="36"/>
      <c r="AM165" s="36"/>
      <c r="AN165" s="36"/>
      <c r="AO165" s="36"/>
      <c r="AP165" s="36"/>
      <c r="AQ165" s="36"/>
      <c r="AR165" s="36"/>
      <c r="AS165" s="36"/>
      <c r="AT165" s="36"/>
      <c r="AU165" s="36"/>
      <c r="AV165" s="36"/>
      <c r="AW165" s="36"/>
      <c r="AX165" s="36"/>
      <c r="AY165" s="36"/>
      <c r="AZ165" s="36"/>
      <c r="BA165" s="36"/>
      <c r="BB165" s="36"/>
    </row>
    <row r="166" spans="1:54" ht="130.5" customHeight="1" x14ac:dyDescent="0.2">
      <c r="A166" s="60">
        <f t="shared" si="47"/>
        <v>134</v>
      </c>
      <c r="B166" s="35" t="s">
        <v>44</v>
      </c>
      <c r="C166" s="61" t="s">
        <v>323</v>
      </c>
      <c r="D166" s="28">
        <f t="shared" si="46"/>
        <v>0</v>
      </c>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c r="AL166" s="36"/>
      <c r="AM166" s="36"/>
      <c r="AN166" s="36"/>
      <c r="AO166" s="36"/>
      <c r="AP166" s="36"/>
      <c r="AQ166" s="36"/>
      <c r="AR166" s="36"/>
      <c r="AS166" s="36"/>
      <c r="AT166" s="36"/>
      <c r="AU166" s="36"/>
      <c r="AV166" s="36"/>
      <c r="AW166" s="36"/>
      <c r="AX166" s="36"/>
      <c r="AY166" s="36"/>
      <c r="AZ166" s="36"/>
      <c r="BA166" s="36"/>
      <c r="BB166" s="36"/>
    </row>
    <row r="167" spans="1:54" ht="318" customHeight="1" x14ac:dyDescent="0.2">
      <c r="A167" s="60">
        <f t="shared" si="47"/>
        <v>135</v>
      </c>
      <c r="B167" s="97" t="s">
        <v>324</v>
      </c>
      <c r="C167" s="98" t="s">
        <v>325</v>
      </c>
      <c r="D167" s="28">
        <f t="shared" si="46"/>
        <v>0</v>
      </c>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c r="AC167" s="36"/>
      <c r="AD167" s="36"/>
      <c r="AE167" s="36"/>
      <c r="AF167" s="36"/>
      <c r="AG167" s="36"/>
      <c r="AH167" s="36"/>
      <c r="AI167" s="36"/>
      <c r="AJ167" s="36"/>
      <c r="AK167" s="36"/>
      <c r="AL167" s="36"/>
      <c r="AM167" s="36"/>
      <c r="AN167" s="36"/>
      <c r="AO167" s="36"/>
      <c r="AP167" s="36"/>
      <c r="AQ167" s="36"/>
      <c r="AR167" s="36"/>
      <c r="AS167" s="36"/>
      <c r="AT167" s="36"/>
      <c r="AU167" s="36"/>
      <c r="AV167" s="36"/>
      <c r="AW167" s="36"/>
      <c r="AX167" s="36"/>
      <c r="AY167" s="36"/>
      <c r="AZ167" s="36"/>
      <c r="BA167" s="36"/>
      <c r="BB167" s="36"/>
    </row>
    <row r="168" spans="1:54" ht="85.5" customHeight="1" x14ac:dyDescent="0.2">
      <c r="A168" s="60">
        <f t="shared" si="47"/>
        <v>136</v>
      </c>
      <c r="B168" s="35" t="s">
        <v>45</v>
      </c>
      <c r="C168" s="61" t="s">
        <v>92</v>
      </c>
      <c r="D168" s="28">
        <f t="shared" si="46"/>
        <v>0</v>
      </c>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c r="AC168" s="36"/>
      <c r="AD168" s="36"/>
      <c r="AE168" s="36"/>
      <c r="AF168" s="36"/>
      <c r="AG168" s="36"/>
      <c r="AH168" s="36"/>
      <c r="AI168" s="36"/>
      <c r="AJ168" s="36"/>
      <c r="AK168" s="36"/>
      <c r="AL168" s="36"/>
      <c r="AM168" s="36"/>
      <c r="AN168" s="36"/>
      <c r="AO168" s="36"/>
      <c r="AP168" s="36"/>
      <c r="AQ168" s="36"/>
      <c r="AR168" s="36"/>
      <c r="AS168" s="36"/>
      <c r="AT168" s="36"/>
      <c r="AU168" s="36"/>
      <c r="AV168" s="36"/>
      <c r="AW168" s="36"/>
      <c r="AX168" s="36"/>
      <c r="AY168" s="36"/>
      <c r="AZ168" s="36"/>
      <c r="BA168" s="36"/>
      <c r="BB168" s="36"/>
    </row>
    <row r="169" spans="1:54" ht="38.25" customHeight="1" x14ac:dyDescent="0.2">
      <c r="A169" s="60">
        <f t="shared" si="47"/>
        <v>137</v>
      </c>
      <c r="B169" s="35" t="s">
        <v>0</v>
      </c>
      <c r="C169" s="61" t="s">
        <v>218</v>
      </c>
      <c r="D169" s="28">
        <f t="shared" si="46"/>
        <v>0</v>
      </c>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c r="AC169" s="36"/>
      <c r="AD169" s="36"/>
      <c r="AE169" s="36"/>
      <c r="AF169" s="36"/>
      <c r="AG169" s="36"/>
      <c r="AH169" s="36"/>
      <c r="AI169" s="36"/>
      <c r="AJ169" s="36"/>
      <c r="AK169" s="36"/>
      <c r="AL169" s="36"/>
      <c r="AM169" s="36"/>
      <c r="AN169" s="36"/>
      <c r="AO169" s="36"/>
      <c r="AP169" s="36"/>
      <c r="AQ169" s="36"/>
      <c r="AR169" s="36"/>
      <c r="AS169" s="36"/>
      <c r="AT169" s="36"/>
      <c r="AU169" s="36"/>
      <c r="AV169" s="36"/>
      <c r="AW169" s="36"/>
      <c r="AX169" s="36"/>
      <c r="AY169" s="36"/>
      <c r="AZ169" s="36"/>
      <c r="BA169" s="36"/>
      <c r="BB169" s="36"/>
    </row>
    <row r="170" spans="1:54" ht="72.75" customHeight="1" x14ac:dyDescent="0.2">
      <c r="A170" s="60">
        <f t="shared" si="47"/>
        <v>138</v>
      </c>
      <c r="B170" s="35" t="s">
        <v>46</v>
      </c>
      <c r="C170" s="61" t="s">
        <v>219</v>
      </c>
      <c r="D170" s="28">
        <f t="shared" si="46"/>
        <v>0</v>
      </c>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c r="AC170" s="36"/>
      <c r="AD170" s="36"/>
      <c r="AE170" s="36"/>
      <c r="AF170" s="36"/>
      <c r="AG170" s="36"/>
      <c r="AH170" s="36"/>
      <c r="AI170" s="36"/>
      <c r="AJ170" s="36"/>
      <c r="AK170" s="36"/>
      <c r="AL170" s="36"/>
      <c r="AM170" s="36"/>
      <c r="AN170" s="36"/>
      <c r="AO170" s="36"/>
      <c r="AP170" s="36"/>
      <c r="AQ170" s="36"/>
      <c r="AR170" s="36"/>
      <c r="AS170" s="36"/>
      <c r="AT170" s="36"/>
      <c r="AU170" s="36"/>
      <c r="AV170" s="36"/>
      <c r="AW170" s="36"/>
      <c r="AX170" s="36"/>
      <c r="AY170" s="36"/>
      <c r="AZ170" s="36"/>
      <c r="BA170" s="36"/>
      <c r="BB170" s="36"/>
    </row>
    <row r="171" spans="1:54" ht="99" customHeight="1" x14ac:dyDescent="0.2">
      <c r="A171" s="60">
        <f t="shared" si="47"/>
        <v>139</v>
      </c>
      <c r="B171" s="35" t="s">
        <v>326</v>
      </c>
      <c r="C171" s="61" t="s">
        <v>327</v>
      </c>
      <c r="D171" s="28">
        <f t="shared" si="46"/>
        <v>0</v>
      </c>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c r="AC171" s="36"/>
      <c r="AD171" s="36"/>
      <c r="AE171" s="36"/>
      <c r="AF171" s="36"/>
      <c r="AG171" s="36"/>
      <c r="AH171" s="36"/>
      <c r="AI171" s="36"/>
      <c r="AJ171" s="36"/>
      <c r="AK171" s="36"/>
      <c r="AL171" s="36"/>
      <c r="AM171" s="36"/>
      <c r="AN171" s="36"/>
      <c r="AO171" s="36"/>
      <c r="AP171" s="36"/>
      <c r="AQ171" s="36"/>
      <c r="AR171" s="36"/>
      <c r="AS171" s="36"/>
      <c r="AT171" s="36"/>
      <c r="AU171" s="36"/>
      <c r="AV171" s="36"/>
      <c r="AW171" s="36"/>
      <c r="AX171" s="36"/>
      <c r="AY171" s="36"/>
      <c r="AZ171" s="36"/>
      <c r="BA171" s="36"/>
      <c r="BB171" s="36"/>
    </row>
    <row r="172" spans="1:54" ht="36.75" customHeight="1" x14ac:dyDescent="0.2">
      <c r="A172" s="60">
        <f t="shared" si="47"/>
        <v>140</v>
      </c>
      <c r="B172" s="35" t="s">
        <v>220</v>
      </c>
      <c r="C172" s="61" t="s">
        <v>93</v>
      </c>
      <c r="D172" s="28">
        <f t="shared" si="46"/>
        <v>0</v>
      </c>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c r="AC172" s="36"/>
      <c r="AD172" s="36"/>
      <c r="AE172" s="36"/>
      <c r="AF172" s="36"/>
      <c r="AG172" s="36"/>
      <c r="AH172" s="36"/>
      <c r="AI172" s="36"/>
      <c r="AJ172" s="36"/>
      <c r="AK172" s="36"/>
      <c r="AL172" s="36"/>
      <c r="AM172" s="36"/>
      <c r="AN172" s="36"/>
      <c r="AO172" s="36"/>
      <c r="AP172" s="36"/>
      <c r="AQ172" s="36"/>
      <c r="AR172" s="36"/>
      <c r="AS172" s="36"/>
      <c r="AT172" s="36"/>
      <c r="AU172" s="36"/>
      <c r="AV172" s="36"/>
      <c r="AW172" s="36"/>
      <c r="AX172" s="36"/>
      <c r="AY172" s="36"/>
      <c r="AZ172" s="36"/>
      <c r="BA172" s="36"/>
      <c r="BB172" s="36"/>
    </row>
    <row r="173" spans="1:54" ht="129.75" customHeight="1" x14ac:dyDescent="0.2">
      <c r="A173" s="60">
        <f t="shared" si="47"/>
        <v>141</v>
      </c>
      <c r="B173" s="35" t="s">
        <v>221</v>
      </c>
      <c r="C173" s="61" t="s">
        <v>222</v>
      </c>
      <c r="D173" s="28">
        <f t="shared" si="46"/>
        <v>0</v>
      </c>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c r="AC173" s="36"/>
      <c r="AD173" s="36"/>
      <c r="AE173" s="36"/>
      <c r="AF173" s="36"/>
      <c r="AG173" s="36"/>
      <c r="AH173" s="36"/>
      <c r="AI173" s="36"/>
      <c r="AJ173" s="36"/>
      <c r="AK173" s="36"/>
      <c r="AL173" s="36"/>
      <c r="AM173" s="36"/>
      <c r="AN173" s="36"/>
      <c r="AO173" s="36"/>
      <c r="AP173" s="36"/>
      <c r="AQ173" s="36"/>
      <c r="AR173" s="36"/>
      <c r="AS173" s="36"/>
      <c r="AT173" s="36"/>
      <c r="AU173" s="36"/>
      <c r="AV173" s="36"/>
      <c r="AW173" s="36"/>
      <c r="AX173" s="36"/>
      <c r="AY173" s="36"/>
      <c r="AZ173" s="36"/>
      <c r="BA173" s="36"/>
      <c r="BB173" s="36"/>
    </row>
    <row r="174" spans="1:54" ht="321" customHeight="1" x14ac:dyDescent="0.2">
      <c r="A174" s="60">
        <f t="shared" si="47"/>
        <v>142</v>
      </c>
      <c r="B174" s="35" t="s">
        <v>224</v>
      </c>
      <c r="C174" s="61" t="s">
        <v>223</v>
      </c>
      <c r="D174" s="28">
        <f t="shared" si="46"/>
        <v>0</v>
      </c>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c r="AC174" s="36"/>
      <c r="AD174" s="36"/>
      <c r="AE174" s="36"/>
      <c r="AF174" s="36"/>
      <c r="AG174" s="36"/>
      <c r="AH174" s="36"/>
      <c r="AI174" s="36"/>
      <c r="AJ174" s="36"/>
      <c r="AK174" s="36"/>
      <c r="AL174" s="36"/>
      <c r="AM174" s="36"/>
      <c r="AN174" s="36"/>
      <c r="AO174" s="36"/>
      <c r="AP174" s="36"/>
      <c r="AQ174" s="36"/>
      <c r="AR174" s="36"/>
      <c r="AS174" s="36"/>
      <c r="AT174" s="36"/>
      <c r="AU174" s="36"/>
      <c r="AV174" s="36"/>
      <c r="AW174" s="36"/>
      <c r="AX174" s="36"/>
      <c r="AY174" s="36"/>
      <c r="AZ174" s="36"/>
      <c r="BA174" s="36"/>
      <c r="BB174" s="36"/>
    </row>
    <row r="175" spans="1:54" ht="61.5" customHeight="1" x14ac:dyDescent="0.2">
      <c r="A175" s="60">
        <f t="shared" si="47"/>
        <v>143</v>
      </c>
      <c r="B175" s="35" t="s">
        <v>47</v>
      </c>
      <c r="C175" s="61" t="s">
        <v>328</v>
      </c>
      <c r="D175" s="28">
        <f t="shared" si="46"/>
        <v>0</v>
      </c>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c r="AC175" s="36"/>
      <c r="AD175" s="36"/>
      <c r="AE175" s="36"/>
      <c r="AF175" s="36"/>
      <c r="AG175" s="36"/>
      <c r="AH175" s="36"/>
      <c r="AI175" s="36"/>
      <c r="AJ175" s="36"/>
      <c r="AK175" s="36"/>
      <c r="AL175" s="36"/>
      <c r="AM175" s="36"/>
      <c r="AN175" s="36"/>
      <c r="AO175" s="36"/>
      <c r="AP175" s="36"/>
      <c r="AQ175" s="36"/>
      <c r="AR175" s="36"/>
      <c r="AS175" s="36"/>
      <c r="AT175" s="36"/>
      <c r="AU175" s="36"/>
      <c r="AV175" s="36"/>
      <c r="AW175" s="36"/>
      <c r="AX175" s="36"/>
      <c r="AY175" s="36"/>
      <c r="AZ175" s="36"/>
      <c r="BA175" s="36"/>
      <c r="BB175" s="36"/>
    </row>
    <row r="176" spans="1:54" ht="27.75" customHeight="1" x14ac:dyDescent="0.2">
      <c r="A176" s="60">
        <f t="shared" si="47"/>
        <v>144</v>
      </c>
      <c r="B176" s="35" t="s">
        <v>1</v>
      </c>
      <c r="C176" s="61" t="s">
        <v>225</v>
      </c>
      <c r="D176" s="28">
        <f t="shared" si="46"/>
        <v>0</v>
      </c>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c r="AC176" s="36"/>
      <c r="AD176" s="36"/>
      <c r="AE176" s="36"/>
      <c r="AF176" s="36"/>
      <c r="AG176" s="36"/>
      <c r="AH176" s="36"/>
      <c r="AI176" s="36"/>
      <c r="AJ176" s="36"/>
      <c r="AK176" s="36"/>
      <c r="AL176" s="36"/>
      <c r="AM176" s="36"/>
      <c r="AN176" s="36"/>
      <c r="AO176" s="36"/>
      <c r="AP176" s="36"/>
      <c r="AQ176" s="36"/>
      <c r="AR176" s="36"/>
      <c r="AS176" s="36"/>
      <c r="AT176" s="36"/>
      <c r="AU176" s="36"/>
      <c r="AV176" s="36"/>
      <c r="AW176" s="36"/>
      <c r="AX176" s="36"/>
      <c r="AY176" s="36"/>
      <c r="AZ176" s="36"/>
      <c r="BA176" s="36"/>
      <c r="BB176" s="36"/>
    </row>
    <row r="177" spans="1:54" ht="164.25" customHeight="1" x14ac:dyDescent="0.2">
      <c r="A177" s="60">
        <f t="shared" si="47"/>
        <v>145</v>
      </c>
      <c r="B177" s="35" t="s">
        <v>227</v>
      </c>
      <c r="C177" s="61" t="s">
        <v>226</v>
      </c>
      <c r="D177" s="28">
        <f t="shared" si="46"/>
        <v>0</v>
      </c>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c r="AC177" s="36"/>
      <c r="AD177" s="36"/>
      <c r="AE177" s="36"/>
      <c r="AF177" s="36"/>
      <c r="AG177" s="36"/>
      <c r="AH177" s="36"/>
      <c r="AI177" s="36"/>
      <c r="AJ177" s="36"/>
      <c r="AK177" s="36"/>
      <c r="AL177" s="36"/>
      <c r="AM177" s="36"/>
      <c r="AN177" s="36"/>
      <c r="AO177" s="36"/>
      <c r="AP177" s="36"/>
      <c r="AQ177" s="36"/>
      <c r="AR177" s="36"/>
      <c r="AS177" s="36"/>
      <c r="AT177" s="36"/>
      <c r="AU177" s="36"/>
      <c r="AV177" s="36"/>
      <c r="AW177" s="36"/>
      <c r="AX177" s="36"/>
      <c r="AY177" s="36"/>
      <c r="AZ177" s="36"/>
      <c r="BA177" s="36"/>
      <c r="BB177" s="36"/>
    </row>
    <row r="178" spans="1:54" ht="257.25" customHeight="1" x14ac:dyDescent="0.2">
      <c r="A178" s="60">
        <f t="shared" si="47"/>
        <v>146</v>
      </c>
      <c r="B178" s="35" t="s">
        <v>329</v>
      </c>
      <c r="C178" s="61" t="s">
        <v>228</v>
      </c>
      <c r="D178" s="28">
        <f t="shared" si="46"/>
        <v>0</v>
      </c>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c r="AC178" s="36"/>
      <c r="AD178" s="36"/>
      <c r="AE178" s="36"/>
      <c r="AF178" s="36"/>
      <c r="AG178" s="36"/>
      <c r="AH178" s="36"/>
      <c r="AI178" s="36"/>
      <c r="AJ178" s="36"/>
      <c r="AK178" s="36"/>
      <c r="AL178" s="36"/>
      <c r="AM178" s="36"/>
      <c r="AN178" s="36"/>
      <c r="AO178" s="36"/>
      <c r="AP178" s="36"/>
      <c r="AQ178" s="36"/>
      <c r="AR178" s="36"/>
      <c r="AS178" s="36"/>
      <c r="AT178" s="36"/>
      <c r="AU178" s="36"/>
      <c r="AV178" s="36"/>
      <c r="AW178" s="36"/>
      <c r="AX178" s="36"/>
      <c r="AY178" s="36"/>
      <c r="AZ178" s="36"/>
      <c r="BA178" s="36"/>
      <c r="BB178" s="36"/>
    </row>
    <row r="179" spans="1:54" ht="83.25" customHeight="1" x14ac:dyDescent="0.2">
      <c r="A179" s="60">
        <f t="shared" si="47"/>
        <v>147</v>
      </c>
      <c r="B179" s="35" t="s">
        <v>330</v>
      </c>
      <c r="C179" s="35" t="s">
        <v>229</v>
      </c>
      <c r="D179" s="28">
        <f t="shared" si="46"/>
        <v>0</v>
      </c>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c r="AC179" s="36"/>
      <c r="AD179" s="36"/>
      <c r="AE179" s="36"/>
      <c r="AF179" s="36"/>
      <c r="AG179" s="36"/>
      <c r="AH179" s="36"/>
      <c r="AI179" s="36"/>
      <c r="AJ179" s="36"/>
      <c r="AK179" s="36"/>
      <c r="AL179" s="36"/>
      <c r="AM179" s="36"/>
      <c r="AN179" s="36"/>
      <c r="AO179" s="36"/>
      <c r="AP179" s="36"/>
      <c r="AQ179" s="36"/>
      <c r="AR179" s="36"/>
      <c r="AS179" s="36"/>
      <c r="AT179" s="36"/>
      <c r="AU179" s="36"/>
      <c r="AV179" s="36"/>
      <c r="AW179" s="36"/>
      <c r="AX179" s="36"/>
      <c r="AY179" s="36"/>
      <c r="AZ179" s="36"/>
      <c r="BA179" s="36"/>
      <c r="BB179" s="36"/>
    </row>
    <row r="180" spans="1:54" ht="46.5" customHeight="1" x14ac:dyDescent="0.2">
      <c r="A180" s="60">
        <f t="shared" si="47"/>
        <v>148</v>
      </c>
      <c r="B180" s="35" t="s">
        <v>230</v>
      </c>
      <c r="C180" s="61" t="s">
        <v>331</v>
      </c>
      <c r="D180" s="28">
        <f t="shared" si="46"/>
        <v>0</v>
      </c>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c r="AC180" s="36"/>
      <c r="AD180" s="36"/>
      <c r="AE180" s="36"/>
      <c r="AF180" s="36"/>
      <c r="AG180" s="36"/>
      <c r="AH180" s="36"/>
      <c r="AI180" s="36"/>
      <c r="AJ180" s="36"/>
      <c r="AK180" s="36"/>
      <c r="AL180" s="36"/>
      <c r="AM180" s="36"/>
      <c r="AN180" s="36"/>
      <c r="AO180" s="36"/>
      <c r="AP180" s="36"/>
      <c r="AQ180" s="36"/>
      <c r="AR180" s="36"/>
      <c r="AS180" s="36"/>
      <c r="AT180" s="36"/>
      <c r="AU180" s="36"/>
      <c r="AV180" s="36"/>
      <c r="AW180" s="36"/>
      <c r="AX180" s="36"/>
      <c r="AY180" s="36"/>
      <c r="AZ180" s="36"/>
      <c r="BA180" s="36"/>
      <c r="BB180" s="36"/>
    </row>
    <row r="181" spans="1:54" ht="49.5" customHeight="1" x14ac:dyDescent="0.2">
      <c r="A181" s="60">
        <f t="shared" si="47"/>
        <v>149</v>
      </c>
      <c r="B181" s="35" t="s">
        <v>332</v>
      </c>
      <c r="C181" s="61" t="s">
        <v>333</v>
      </c>
      <c r="D181" s="28">
        <f t="shared" si="46"/>
        <v>0</v>
      </c>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36"/>
      <c r="AK181" s="36"/>
      <c r="AL181" s="36"/>
      <c r="AM181" s="36"/>
      <c r="AN181" s="36"/>
      <c r="AO181" s="36"/>
      <c r="AP181" s="36"/>
      <c r="AQ181" s="36"/>
      <c r="AR181" s="36"/>
      <c r="AS181" s="36"/>
      <c r="AT181" s="36"/>
      <c r="AU181" s="36"/>
      <c r="AV181" s="36"/>
      <c r="AW181" s="36"/>
      <c r="AX181" s="36"/>
      <c r="AY181" s="36"/>
      <c r="AZ181" s="36"/>
      <c r="BA181" s="36"/>
      <c r="BB181" s="36"/>
    </row>
    <row r="182" spans="1:54" s="18" customFormat="1" ht="14.25" customHeight="1" x14ac:dyDescent="0.2">
      <c r="A182" s="127" t="s">
        <v>98</v>
      </c>
      <c r="B182" s="128"/>
      <c r="C182" s="129"/>
      <c r="D182" s="46">
        <f>SUM(E182:BB182)</f>
        <v>0</v>
      </c>
      <c r="E182" s="47">
        <f t="shared" ref="E182:AM182" si="48">SUM(E185:E194)</f>
        <v>0</v>
      </c>
      <c r="F182" s="47">
        <f t="shared" si="48"/>
        <v>0</v>
      </c>
      <c r="G182" s="47">
        <f t="shared" si="48"/>
        <v>0</v>
      </c>
      <c r="H182" s="47">
        <f t="shared" si="48"/>
        <v>0</v>
      </c>
      <c r="I182" s="47">
        <f t="shared" si="48"/>
        <v>0</v>
      </c>
      <c r="J182" s="47">
        <f t="shared" si="48"/>
        <v>0</v>
      </c>
      <c r="K182" s="47">
        <f t="shared" si="48"/>
        <v>0</v>
      </c>
      <c r="L182" s="47">
        <f t="shared" si="48"/>
        <v>0</v>
      </c>
      <c r="M182" s="47">
        <f t="shared" si="48"/>
        <v>0</v>
      </c>
      <c r="N182" s="47">
        <f t="shared" si="48"/>
        <v>0</v>
      </c>
      <c r="O182" s="47">
        <f t="shared" si="48"/>
        <v>0</v>
      </c>
      <c r="P182" s="47">
        <f t="shared" si="48"/>
        <v>0</v>
      </c>
      <c r="Q182" s="47">
        <f t="shared" si="48"/>
        <v>0</v>
      </c>
      <c r="R182" s="47">
        <f t="shared" si="48"/>
        <v>0</v>
      </c>
      <c r="S182" s="47">
        <f t="shared" si="48"/>
        <v>0</v>
      </c>
      <c r="T182" s="47">
        <f t="shared" si="48"/>
        <v>0</v>
      </c>
      <c r="U182" s="47">
        <f t="shared" si="48"/>
        <v>0</v>
      </c>
      <c r="V182" s="47">
        <f t="shared" si="48"/>
        <v>0</v>
      </c>
      <c r="W182" s="47">
        <f t="shared" si="48"/>
        <v>0</v>
      </c>
      <c r="X182" s="47">
        <f t="shared" si="48"/>
        <v>0</v>
      </c>
      <c r="Y182" s="47">
        <f t="shared" si="48"/>
        <v>0</v>
      </c>
      <c r="Z182" s="47">
        <f t="shared" si="48"/>
        <v>0</v>
      </c>
      <c r="AA182" s="47">
        <f t="shared" si="48"/>
        <v>0</v>
      </c>
      <c r="AB182" s="47">
        <f t="shared" si="48"/>
        <v>0</v>
      </c>
      <c r="AC182" s="47">
        <f t="shared" si="48"/>
        <v>0</v>
      </c>
      <c r="AD182" s="47">
        <f t="shared" si="48"/>
        <v>0</v>
      </c>
      <c r="AE182" s="47">
        <f t="shared" si="48"/>
        <v>0</v>
      </c>
      <c r="AF182" s="47">
        <f t="shared" si="48"/>
        <v>0</v>
      </c>
      <c r="AG182" s="47">
        <f t="shared" si="48"/>
        <v>0</v>
      </c>
      <c r="AH182" s="47">
        <f t="shared" si="48"/>
        <v>0</v>
      </c>
      <c r="AI182" s="47">
        <f t="shared" si="48"/>
        <v>0</v>
      </c>
      <c r="AJ182" s="47">
        <f t="shared" si="48"/>
        <v>0</v>
      </c>
      <c r="AK182" s="47">
        <f t="shared" si="48"/>
        <v>0</v>
      </c>
      <c r="AL182" s="47">
        <f t="shared" si="48"/>
        <v>0</v>
      </c>
      <c r="AM182" s="47">
        <f t="shared" si="48"/>
        <v>0</v>
      </c>
      <c r="AN182" s="47">
        <f t="shared" ref="AN182:BB182" si="49">SUM(AN185:AN194)</f>
        <v>0</v>
      </c>
      <c r="AO182" s="47">
        <f t="shared" si="49"/>
        <v>0</v>
      </c>
      <c r="AP182" s="47">
        <f t="shared" si="49"/>
        <v>0</v>
      </c>
      <c r="AQ182" s="47">
        <f t="shared" si="49"/>
        <v>0</v>
      </c>
      <c r="AR182" s="47">
        <f t="shared" si="49"/>
        <v>0</v>
      </c>
      <c r="AS182" s="47">
        <f t="shared" si="49"/>
        <v>0</v>
      </c>
      <c r="AT182" s="47">
        <f t="shared" si="49"/>
        <v>0</v>
      </c>
      <c r="AU182" s="47">
        <f t="shared" si="49"/>
        <v>0</v>
      </c>
      <c r="AV182" s="47">
        <f t="shared" si="49"/>
        <v>0</v>
      </c>
      <c r="AW182" s="47">
        <f t="shared" si="49"/>
        <v>0</v>
      </c>
      <c r="AX182" s="47">
        <f t="shared" si="49"/>
        <v>0</v>
      </c>
      <c r="AY182" s="47">
        <f t="shared" si="49"/>
        <v>0</v>
      </c>
      <c r="AZ182" s="47">
        <f t="shared" si="49"/>
        <v>0</v>
      </c>
      <c r="BA182" s="47">
        <f t="shared" si="49"/>
        <v>0</v>
      </c>
      <c r="BB182" s="48">
        <f t="shared" si="49"/>
        <v>0</v>
      </c>
    </row>
    <row r="183" spans="1:54" s="18" customFormat="1" ht="12.75" customHeight="1" x14ac:dyDescent="0.2">
      <c r="A183" s="144" t="s">
        <v>33</v>
      </c>
      <c r="B183" s="145"/>
      <c r="C183" s="49" t="s">
        <v>15</v>
      </c>
      <c r="D183" s="50">
        <f>(D182*100)/(SUMIF($E$2:$BB$2,"&gt;0",$E$5:$BB$5))</f>
        <v>0</v>
      </c>
      <c r="E183" s="99">
        <f>(E182*100)/E$5</f>
        <v>0</v>
      </c>
      <c r="F183" s="99">
        <f t="shared" ref="F183:AK183" si="50">(F182*100)/F5</f>
        <v>0</v>
      </c>
      <c r="G183" s="99">
        <f t="shared" si="50"/>
        <v>0</v>
      </c>
      <c r="H183" s="99">
        <f t="shared" si="50"/>
        <v>0</v>
      </c>
      <c r="I183" s="99">
        <f t="shared" si="50"/>
        <v>0</v>
      </c>
      <c r="J183" s="99">
        <f t="shared" si="50"/>
        <v>0</v>
      </c>
      <c r="K183" s="99">
        <f t="shared" si="50"/>
        <v>0</v>
      </c>
      <c r="L183" s="99">
        <f t="shared" si="50"/>
        <v>0</v>
      </c>
      <c r="M183" s="99">
        <f t="shared" si="50"/>
        <v>0</v>
      </c>
      <c r="N183" s="99">
        <f t="shared" si="50"/>
        <v>0</v>
      </c>
      <c r="O183" s="99">
        <f t="shared" si="50"/>
        <v>0</v>
      </c>
      <c r="P183" s="99">
        <f t="shared" si="50"/>
        <v>0</v>
      </c>
      <c r="Q183" s="99">
        <f t="shared" si="50"/>
        <v>0</v>
      </c>
      <c r="R183" s="99">
        <f t="shared" si="50"/>
        <v>0</v>
      </c>
      <c r="S183" s="99">
        <f t="shared" si="50"/>
        <v>0</v>
      </c>
      <c r="T183" s="99">
        <f t="shared" si="50"/>
        <v>0</v>
      </c>
      <c r="U183" s="99">
        <f t="shared" si="50"/>
        <v>0</v>
      </c>
      <c r="V183" s="99">
        <f t="shared" si="50"/>
        <v>0</v>
      </c>
      <c r="W183" s="99">
        <f t="shared" si="50"/>
        <v>0</v>
      </c>
      <c r="X183" s="99">
        <f t="shared" si="50"/>
        <v>0</v>
      </c>
      <c r="Y183" s="99">
        <f t="shared" si="50"/>
        <v>0</v>
      </c>
      <c r="Z183" s="99">
        <f t="shared" si="50"/>
        <v>0</v>
      </c>
      <c r="AA183" s="99">
        <f t="shared" si="50"/>
        <v>0</v>
      </c>
      <c r="AB183" s="99">
        <f t="shared" si="50"/>
        <v>0</v>
      </c>
      <c r="AC183" s="99">
        <f t="shared" si="50"/>
        <v>0</v>
      </c>
      <c r="AD183" s="99">
        <f t="shared" si="50"/>
        <v>0</v>
      </c>
      <c r="AE183" s="99">
        <f t="shared" si="50"/>
        <v>0</v>
      </c>
      <c r="AF183" s="99">
        <f t="shared" si="50"/>
        <v>0</v>
      </c>
      <c r="AG183" s="99">
        <f t="shared" si="50"/>
        <v>0</v>
      </c>
      <c r="AH183" s="99">
        <f t="shared" si="50"/>
        <v>0</v>
      </c>
      <c r="AI183" s="99">
        <f t="shared" si="50"/>
        <v>0</v>
      </c>
      <c r="AJ183" s="99">
        <f t="shared" si="50"/>
        <v>0</v>
      </c>
      <c r="AK183" s="99">
        <f t="shared" si="50"/>
        <v>0</v>
      </c>
      <c r="AL183" s="99">
        <f t="shared" ref="AL183:BB183" si="51">(AL182*100)/AL5</f>
        <v>0</v>
      </c>
      <c r="AM183" s="99">
        <f t="shared" si="51"/>
        <v>0</v>
      </c>
      <c r="AN183" s="99">
        <f t="shared" si="51"/>
        <v>0</v>
      </c>
      <c r="AO183" s="99">
        <f t="shared" si="51"/>
        <v>0</v>
      </c>
      <c r="AP183" s="99">
        <f t="shared" si="51"/>
        <v>0</v>
      </c>
      <c r="AQ183" s="99">
        <f t="shared" si="51"/>
        <v>0</v>
      </c>
      <c r="AR183" s="99">
        <f t="shared" si="51"/>
        <v>0</v>
      </c>
      <c r="AS183" s="99">
        <f t="shared" si="51"/>
        <v>0</v>
      </c>
      <c r="AT183" s="99">
        <f t="shared" si="51"/>
        <v>0</v>
      </c>
      <c r="AU183" s="99">
        <f t="shared" si="51"/>
        <v>0</v>
      </c>
      <c r="AV183" s="99">
        <f t="shared" si="51"/>
        <v>0</v>
      </c>
      <c r="AW183" s="99">
        <f t="shared" si="51"/>
        <v>0</v>
      </c>
      <c r="AX183" s="99">
        <f t="shared" si="51"/>
        <v>0</v>
      </c>
      <c r="AY183" s="99">
        <f t="shared" si="51"/>
        <v>0</v>
      </c>
      <c r="AZ183" s="99">
        <f t="shared" si="51"/>
        <v>0</v>
      </c>
      <c r="BA183" s="99">
        <f t="shared" si="51"/>
        <v>0</v>
      </c>
      <c r="BB183" s="115">
        <f t="shared" si="51"/>
        <v>0</v>
      </c>
    </row>
    <row r="184" spans="1:54" s="18" customFormat="1" ht="13.8" x14ac:dyDescent="0.2">
      <c r="A184" s="146"/>
      <c r="B184" s="147"/>
      <c r="C184" s="51" t="s">
        <v>16</v>
      </c>
      <c r="D184" s="50">
        <f>((D182-SUMIF($E$4:$BB$4,"=0",E182:BB182))*100)/((SUMIF($E$2:$BB$2,"&gt;0",$E$5:$BB$5)-SUMIF($E$4:$BB$4,"=0",$E$5:$BB$5)))</f>
        <v>0</v>
      </c>
      <c r="E184" s="100"/>
      <c r="F184" s="100"/>
      <c r="G184" s="100"/>
      <c r="H184" s="100"/>
      <c r="I184" s="100"/>
      <c r="J184" s="100"/>
      <c r="K184" s="100"/>
      <c r="L184" s="100"/>
      <c r="M184" s="100"/>
      <c r="N184" s="100"/>
      <c r="O184" s="100"/>
      <c r="P184" s="100"/>
      <c r="Q184" s="100"/>
      <c r="R184" s="100"/>
      <c r="S184" s="100"/>
      <c r="T184" s="100"/>
      <c r="U184" s="100"/>
      <c r="V184" s="100"/>
      <c r="W184" s="100"/>
      <c r="X184" s="100"/>
      <c r="Y184" s="100"/>
      <c r="Z184" s="100"/>
      <c r="AA184" s="100"/>
      <c r="AB184" s="100"/>
      <c r="AC184" s="100"/>
      <c r="AD184" s="100"/>
      <c r="AE184" s="100"/>
      <c r="AF184" s="100"/>
      <c r="AG184" s="100"/>
      <c r="AH184" s="100"/>
      <c r="AI184" s="100"/>
      <c r="AJ184" s="100"/>
      <c r="AK184" s="100"/>
      <c r="AL184" s="100"/>
      <c r="AM184" s="100"/>
      <c r="AN184" s="100"/>
      <c r="AO184" s="100"/>
      <c r="AP184" s="100"/>
      <c r="AQ184" s="100"/>
      <c r="AR184" s="100"/>
      <c r="AS184" s="100"/>
      <c r="AT184" s="100"/>
      <c r="AU184" s="100"/>
      <c r="AV184" s="100"/>
      <c r="AW184" s="100"/>
      <c r="AX184" s="100"/>
      <c r="AY184" s="100"/>
      <c r="AZ184" s="100"/>
      <c r="BA184" s="100"/>
      <c r="BB184" s="116"/>
    </row>
    <row r="185" spans="1:54" ht="24.9" customHeight="1" x14ac:dyDescent="0.2">
      <c r="A185" s="55">
        <v>1</v>
      </c>
      <c r="B185" s="64"/>
      <c r="C185" s="64"/>
      <c r="D185" s="46">
        <f t="shared" ref="D185:D194" si="52">SUM(E185:BB185)</f>
        <v>0</v>
      </c>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c r="AC185" s="36"/>
      <c r="AD185" s="36"/>
      <c r="AE185" s="36"/>
      <c r="AF185" s="36"/>
      <c r="AG185" s="36"/>
      <c r="AH185" s="36"/>
      <c r="AI185" s="36"/>
      <c r="AJ185" s="36"/>
      <c r="AK185" s="36"/>
      <c r="AL185" s="36"/>
      <c r="AM185" s="36"/>
      <c r="AN185" s="36"/>
      <c r="AO185" s="36"/>
      <c r="AP185" s="36"/>
      <c r="AQ185" s="36"/>
      <c r="AR185" s="36"/>
      <c r="AS185" s="36"/>
      <c r="AT185" s="36"/>
      <c r="AU185" s="36"/>
      <c r="AV185" s="36"/>
      <c r="AW185" s="36"/>
      <c r="AX185" s="36"/>
      <c r="AY185" s="36"/>
      <c r="AZ185" s="36"/>
      <c r="BA185" s="36"/>
      <c r="BB185" s="36"/>
    </row>
    <row r="186" spans="1:54" ht="24.9" customHeight="1" x14ac:dyDescent="0.2">
      <c r="A186" s="55">
        <v>2</v>
      </c>
      <c r="B186" s="64"/>
      <c r="C186" s="64"/>
      <c r="D186" s="46">
        <f t="shared" si="52"/>
        <v>0</v>
      </c>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c r="AC186" s="36"/>
      <c r="AD186" s="36"/>
      <c r="AE186" s="36"/>
      <c r="AF186" s="36"/>
      <c r="AG186" s="36"/>
      <c r="AH186" s="36"/>
      <c r="AI186" s="36"/>
      <c r="AJ186" s="36"/>
      <c r="AK186" s="36"/>
      <c r="AL186" s="36"/>
      <c r="AM186" s="36"/>
      <c r="AN186" s="36"/>
      <c r="AO186" s="36"/>
      <c r="AP186" s="36"/>
      <c r="AQ186" s="36"/>
      <c r="AR186" s="36"/>
      <c r="AS186" s="36"/>
      <c r="AT186" s="36"/>
      <c r="AU186" s="36"/>
      <c r="AV186" s="36"/>
      <c r="AW186" s="36"/>
      <c r="AX186" s="36"/>
      <c r="AY186" s="36"/>
      <c r="AZ186" s="36"/>
      <c r="BA186" s="36"/>
      <c r="BB186" s="65"/>
    </row>
    <row r="187" spans="1:54" ht="24.9" customHeight="1" x14ac:dyDescent="0.2">
      <c r="A187" s="55">
        <v>3</v>
      </c>
      <c r="B187" s="64"/>
      <c r="C187" s="64"/>
      <c r="D187" s="46">
        <f t="shared" si="52"/>
        <v>0</v>
      </c>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c r="AC187" s="36"/>
      <c r="AD187" s="36"/>
      <c r="AE187" s="36"/>
      <c r="AF187" s="36"/>
      <c r="AG187" s="36"/>
      <c r="AH187" s="36"/>
      <c r="AI187" s="36"/>
      <c r="AJ187" s="36"/>
      <c r="AK187" s="36"/>
      <c r="AL187" s="36"/>
      <c r="AM187" s="36"/>
      <c r="AN187" s="36"/>
      <c r="AO187" s="36"/>
      <c r="AP187" s="36"/>
      <c r="AQ187" s="36"/>
      <c r="AR187" s="36"/>
      <c r="AS187" s="36"/>
      <c r="AT187" s="36"/>
      <c r="AU187" s="36"/>
      <c r="AV187" s="36"/>
      <c r="AW187" s="36"/>
      <c r="AX187" s="36"/>
      <c r="AY187" s="36"/>
      <c r="AZ187" s="36"/>
      <c r="BA187" s="36"/>
      <c r="BB187" s="65"/>
    </row>
    <row r="188" spans="1:54" ht="24.9" customHeight="1" x14ac:dyDescent="0.2">
      <c r="A188" s="55">
        <v>4</v>
      </c>
      <c r="B188" s="64"/>
      <c r="C188" s="64"/>
      <c r="D188" s="46">
        <f t="shared" si="52"/>
        <v>0</v>
      </c>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c r="AC188" s="36"/>
      <c r="AD188" s="36"/>
      <c r="AE188" s="36"/>
      <c r="AF188" s="36"/>
      <c r="AG188" s="36"/>
      <c r="AH188" s="36"/>
      <c r="AI188" s="36"/>
      <c r="AJ188" s="36"/>
      <c r="AK188" s="36"/>
      <c r="AL188" s="36"/>
      <c r="AM188" s="36"/>
      <c r="AN188" s="36"/>
      <c r="AO188" s="36"/>
      <c r="AP188" s="36"/>
      <c r="AQ188" s="36"/>
      <c r="AR188" s="36"/>
      <c r="AS188" s="36"/>
      <c r="AT188" s="36"/>
      <c r="AU188" s="36"/>
      <c r="AV188" s="36"/>
      <c r="AW188" s="36"/>
      <c r="AX188" s="36"/>
      <c r="AY188" s="36"/>
      <c r="AZ188" s="36"/>
      <c r="BA188" s="36"/>
      <c r="BB188" s="65"/>
    </row>
    <row r="189" spans="1:54" ht="24.9" customHeight="1" x14ac:dyDescent="0.2">
      <c r="A189" s="55">
        <v>5</v>
      </c>
      <c r="B189" s="64"/>
      <c r="C189" s="64"/>
      <c r="D189" s="46">
        <f t="shared" si="52"/>
        <v>0</v>
      </c>
      <c r="E189" s="36"/>
      <c r="F189" s="36"/>
      <c r="G189" s="36"/>
      <c r="H189" s="36"/>
      <c r="I189" s="36"/>
      <c r="J189" s="36"/>
      <c r="K189" s="36"/>
      <c r="L189" s="36"/>
      <c r="M189" s="36"/>
      <c r="N189" s="36"/>
      <c r="O189" s="36"/>
      <c r="P189" s="36"/>
      <c r="Q189" s="36"/>
      <c r="R189" s="36"/>
      <c r="S189" s="36"/>
      <c r="T189" s="36"/>
      <c r="U189" s="36"/>
      <c r="V189" s="36"/>
      <c r="W189" s="36"/>
      <c r="X189" s="36"/>
      <c r="Y189" s="36"/>
      <c r="Z189" s="36"/>
      <c r="AA189" s="36"/>
      <c r="AB189" s="36"/>
      <c r="AC189" s="36"/>
      <c r="AD189" s="36"/>
      <c r="AE189" s="36"/>
      <c r="AF189" s="36"/>
      <c r="AG189" s="36"/>
      <c r="AH189" s="36"/>
      <c r="AI189" s="36"/>
      <c r="AJ189" s="36"/>
      <c r="AK189" s="36"/>
      <c r="AL189" s="36"/>
      <c r="AM189" s="36"/>
      <c r="AN189" s="36"/>
      <c r="AO189" s="36"/>
      <c r="AP189" s="36"/>
      <c r="AQ189" s="36"/>
      <c r="AR189" s="36"/>
      <c r="AS189" s="36"/>
      <c r="AT189" s="36"/>
      <c r="AU189" s="36"/>
      <c r="AV189" s="36"/>
      <c r="AW189" s="36"/>
      <c r="AX189" s="36"/>
      <c r="AY189" s="36"/>
      <c r="AZ189" s="36"/>
      <c r="BA189" s="36"/>
      <c r="BB189" s="65"/>
    </row>
    <row r="190" spans="1:54" ht="24.9" customHeight="1" x14ac:dyDescent="0.2">
      <c r="A190" s="55">
        <v>6</v>
      </c>
      <c r="B190" s="64"/>
      <c r="C190" s="64"/>
      <c r="D190" s="46">
        <f t="shared" si="52"/>
        <v>0</v>
      </c>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c r="AC190" s="36"/>
      <c r="AD190" s="36"/>
      <c r="AE190" s="36"/>
      <c r="AF190" s="36"/>
      <c r="AG190" s="36"/>
      <c r="AH190" s="36"/>
      <c r="AI190" s="36"/>
      <c r="AJ190" s="36"/>
      <c r="AK190" s="36"/>
      <c r="AL190" s="36"/>
      <c r="AM190" s="36"/>
      <c r="AN190" s="36"/>
      <c r="AO190" s="36"/>
      <c r="AP190" s="36"/>
      <c r="AQ190" s="36"/>
      <c r="AR190" s="36"/>
      <c r="AS190" s="36"/>
      <c r="AT190" s="36"/>
      <c r="AU190" s="36"/>
      <c r="AV190" s="36"/>
      <c r="AW190" s="36"/>
      <c r="AX190" s="36"/>
      <c r="AY190" s="36"/>
      <c r="AZ190" s="36"/>
      <c r="BA190" s="36"/>
      <c r="BB190" s="65"/>
    </row>
    <row r="191" spans="1:54" ht="24.9" customHeight="1" x14ac:dyDescent="0.2">
      <c r="A191" s="55">
        <v>7</v>
      </c>
      <c r="B191" s="64"/>
      <c r="C191" s="64"/>
      <c r="D191" s="46">
        <f t="shared" si="52"/>
        <v>0</v>
      </c>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c r="AC191" s="36"/>
      <c r="AD191" s="36"/>
      <c r="AE191" s="36"/>
      <c r="AF191" s="36"/>
      <c r="AG191" s="36"/>
      <c r="AH191" s="36"/>
      <c r="AI191" s="36"/>
      <c r="AJ191" s="36"/>
      <c r="AK191" s="36"/>
      <c r="AL191" s="36"/>
      <c r="AM191" s="36"/>
      <c r="AN191" s="36"/>
      <c r="AO191" s="36"/>
      <c r="AP191" s="36"/>
      <c r="AQ191" s="36"/>
      <c r="AR191" s="36"/>
      <c r="AS191" s="36"/>
      <c r="AT191" s="36"/>
      <c r="AU191" s="36"/>
      <c r="AV191" s="36"/>
      <c r="AW191" s="36"/>
      <c r="AX191" s="36"/>
      <c r="AY191" s="36"/>
      <c r="AZ191" s="36"/>
      <c r="BA191" s="36"/>
      <c r="BB191" s="65"/>
    </row>
    <row r="192" spans="1:54" ht="24.9" customHeight="1" x14ac:dyDescent="0.2">
      <c r="A192" s="55">
        <v>8</v>
      </c>
      <c r="B192" s="64"/>
      <c r="C192" s="64"/>
      <c r="D192" s="46">
        <f t="shared" si="52"/>
        <v>0</v>
      </c>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c r="AC192" s="36"/>
      <c r="AD192" s="36"/>
      <c r="AE192" s="36"/>
      <c r="AF192" s="36"/>
      <c r="AG192" s="36"/>
      <c r="AH192" s="36"/>
      <c r="AI192" s="36"/>
      <c r="AJ192" s="36"/>
      <c r="AK192" s="36"/>
      <c r="AL192" s="36"/>
      <c r="AM192" s="36"/>
      <c r="AN192" s="36"/>
      <c r="AO192" s="36"/>
      <c r="AP192" s="36"/>
      <c r="AQ192" s="36"/>
      <c r="AR192" s="36"/>
      <c r="AS192" s="36"/>
      <c r="AT192" s="36"/>
      <c r="AU192" s="36"/>
      <c r="AV192" s="36"/>
      <c r="AW192" s="36"/>
      <c r="AX192" s="36"/>
      <c r="AY192" s="36"/>
      <c r="AZ192" s="36"/>
      <c r="BA192" s="36"/>
      <c r="BB192" s="65"/>
    </row>
    <row r="193" spans="1:54" ht="24.9" customHeight="1" x14ac:dyDescent="0.2">
      <c r="A193" s="55">
        <v>9</v>
      </c>
      <c r="B193" s="64"/>
      <c r="C193" s="64"/>
      <c r="D193" s="46">
        <f t="shared" si="52"/>
        <v>0</v>
      </c>
      <c r="E193" s="36"/>
      <c r="F193" s="36"/>
      <c r="G193" s="36"/>
      <c r="H193" s="36"/>
      <c r="I193" s="36"/>
      <c r="J193" s="36"/>
      <c r="K193" s="36"/>
      <c r="L193" s="36"/>
      <c r="M193" s="36"/>
      <c r="N193" s="36"/>
      <c r="O193" s="36"/>
      <c r="P193" s="36"/>
      <c r="Q193" s="36"/>
      <c r="R193" s="36"/>
      <c r="S193" s="36"/>
      <c r="T193" s="36"/>
      <c r="U193" s="36"/>
      <c r="V193" s="36"/>
      <c r="W193" s="36"/>
      <c r="X193" s="36"/>
      <c r="Y193" s="36"/>
      <c r="Z193" s="36"/>
      <c r="AA193" s="36"/>
      <c r="AB193" s="36"/>
      <c r="AC193" s="36"/>
      <c r="AD193" s="36"/>
      <c r="AE193" s="36"/>
      <c r="AF193" s="36"/>
      <c r="AG193" s="36"/>
      <c r="AH193" s="36"/>
      <c r="AI193" s="36"/>
      <c r="AJ193" s="36"/>
      <c r="AK193" s="36"/>
      <c r="AL193" s="36"/>
      <c r="AM193" s="36"/>
      <c r="AN193" s="36"/>
      <c r="AO193" s="36"/>
      <c r="AP193" s="36"/>
      <c r="AQ193" s="36"/>
      <c r="AR193" s="36"/>
      <c r="AS193" s="36"/>
      <c r="AT193" s="36"/>
      <c r="AU193" s="36"/>
      <c r="AV193" s="36"/>
      <c r="AW193" s="36"/>
      <c r="AX193" s="36"/>
      <c r="AY193" s="36"/>
      <c r="AZ193" s="36"/>
      <c r="BA193" s="36"/>
      <c r="BB193" s="65"/>
    </row>
    <row r="194" spans="1:54" ht="24.9" customHeight="1" thickBot="1" x14ac:dyDescent="0.25">
      <c r="A194" s="55">
        <v>10</v>
      </c>
      <c r="B194" s="64"/>
      <c r="C194" s="64"/>
      <c r="D194" s="57">
        <f t="shared" si="52"/>
        <v>0</v>
      </c>
      <c r="E194" s="66"/>
      <c r="F194" s="66"/>
      <c r="G194" s="66"/>
      <c r="H194" s="66"/>
      <c r="I194" s="66"/>
      <c r="J194" s="66"/>
      <c r="K194" s="66"/>
      <c r="L194" s="66"/>
      <c r="M194" s="66"/>
      <c r="N194" s="66"/>
      <c r="O194" s="66"/>
      <c r="P194" s="66"/>
      <c r="Q194" s="66"/>
      <c r="R194" s="66"/>
      <c r="S194" s="66"/>
      <c r="T194" s="66"/>
      <c r="U194" s="66"/>
      <c r="V194" s="66"/>
      <c r="W194" s="66"/>
      <c r="X194" s="66"/>
      <c r="Y194" s="66"/>
      <c r="Z194" s="66"/>
      <c r="AA194" s="66"/>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67"/>
    </row>
    <row r="195" spans="1:54" s="18" customFormat="1" ht="15.6" x14ac:dyDescent="0.2">
      <c r="A195" s="141"/>
      <c r="B195" s="142"/>
      <c r="C195" s="142"/>
      <c r="D195" s="68"/>
      <c r="E195" s="143" t="s">
        <v>17</v>
      </c>
      <c r="F195" s="143"/>
      <c r="G195" s="143"/>
      <c r="H195" s="143"/>
      <c r="I195" s="143"/>
      <c r="J195" s="143"/>
      <c r="K195" s="143"/>
      <c r="L195" s="69"/>
      <c r="M195" s="69"/>
      <c r="N195" s="69"/>
      <c r="O195" s="69"/>
      <c r="P195" s="69"/>
      <c r="Q195" s="69"/>
      <c r="R195" s="69"/>
      <c r="S195" s="69"/>
      <c r="T195" s="69"/>
      <c r="U195" s="69"/>
      <c r="V195" s="69"/>
      <c r="W195" s="69"/>
      <c r="X195" s="69"/>
      <c r="Y195" s="69"/>
      <c r="Z195" s="69"/>
      <c r="AA195" s="69"/>
      <c r="AB195" s="69"/>
      <c r="AC195" s="69"/>
      <c r="AD195" s="69"/>
      <c r="AE195" s="69"/>
      <c r="AF195" s="69"/>
      <c r="AG195" s="69"/>
      <c r="AH195" s="69"/>
      <c r="AI195" s="69"/>
      <c r="AJ195" s="69"/>
      <c r="AK195" s="69"/>
      <c r="AL195" s="69"/>
      <c r="AM195" s="69"/>
      <c r="AN195" s="69"/>
      <c r="AO195" s="69"/>
      <c r="AP195" s="69"/>
      <c r="AQ195" s="69"/>
      <c r="AR195" s="69"/>
      <c r="AS195" s="69"/>
      <c r="AT195" s="69"/>
      <c r="AU195" s="69"/>
      <c r="AV195" s="69"/>
      <c r="AW195" s="69"/>
      <c r="AX195" s="69"/>
      <c r="AY195" s="69"/>
      <c r="AZ195" s="69"/>
      <c r="BA195" s="69"/>
      <c r="BB195" s="70"/>
    </row>
    <row r="196" spans="1:54" s="18" customFormat="1" ht="111.75" customHeight="1" thickBot="1" x14ac:dyDescent="0.25">
      <c r="A196" s="138" t="s">
        <v>232</v>
      </c>
      <c r="B196" s="139"/>
      <c r="C196" s="139"/>
      <c r="D196" s="71"/>
      <c r="E196" s="140" t="s">
        <v>231</v>
      </c>
      <c r="F196" s="140"/>
      <c r="G196" s="140"/>
      <c r="H196" s="140"/>
      <c r="I196" s="140"/>
      <c r="J196" s="140"/>
      <c r="K196" s="140"/>
      <c r="L196" s="72"/>
      <c r="M196" s="73"/>
      <c r="N196" s="73"/>
      <c r="O196" s="73"/>
      <c r="P196" s="73"/>
      <c r="Q196" s="73"/>
      <c r="R196" s="73"/>
      <c r="S196" s="73"/>
      <c r="T196" s="73"/>
      <c r="U196" s="73"/>
      <c r="V196" s="73"/>
      <c r="W196" s="73"/>
      <c r="X196" s="73"/>
      <c r="Y196" s="73"/>
      <c r="Z196" s="73"/>
      <c r="AA196" s="73"/>
      <c r="AB196" s="73"/>
      <c r="AC196" s="73"/>
      <c r="AD196" s="73"/>
      <c r="AE196" s="73"/>
      <c r="AF196" s="73"/>
      <c r="AG196" s="73"/>
      <c r="AH196" s="73"/>
      <c r="AI196" s="73"/>
      <c r="AJ196" s="73"/>
      <c r="AK196" s="73"/>
      <c r="AL196" s="73"/>
      <c r="AM196" s="73"/>
      <c r="AN196" s="73"/>
      <c r="AO196" s="73"/>
      <c r="AP196" s="73"/>
      <c r="AQ196" s="73"/>
      <c r="AR196" s="73"/>
      <c r="AS196" s="73"/>
      <c r="AT196" s="73"/>
      <c r="AU196" s="73"/>
      <c r="AV196" s="73"/>
      <c r="AW196" s="73"/>
      <c r="AX196" s="73"/>
      <c r="AY196" s="73"/>
      <c r="AZ196" s="73"/>
      <c r="BA196" s="73"/>
      <c r="BB196" s="74"/>
    </row>
    <row r="197" spans="1:54" s="18" customFormat="1" ht="18.600000000000001" thickBot="1" x14ac:dyDescent="0.25">
      <c r="A197" s="75"/>
      <c r="B197" s="133" t="s">
        <v>18</v>
      </c>
      <c r="C197" s="134"/>
      <c r="D197" s="76"/>
      <c r="E197" s="77"/>
      <c r="F197" s="135"/>
      <c r="G197" s="135"/>
      <c r="H197" s="135"/>
      <c r="I197" s="135"/>
      <c r="J197" s="135"/>
      <c r="K197" s="135"/>
      <c r="L197" s="135"/>
      <c r="M197" s="135"/>
      <c r="N197" s="135"/>
      <c r="O197" s="77"/>
      <c r="P197" s="78" t="s">
        <v>7</v>
      </c>
      <c r="Q197" s="78" t="s">
        <v>7</v>
      </c>
      <c r="R197" s="78"/>
      <c r="S197" s="78"/>
      <c r="T197" s="78"/>
      <c r="U197" s="78"/>
      <c r="V197" s="78"/>
      <c r="W197" s="78"/>
      <c r="X197" s="78"/>
      <c r="Y197" s="78"/>
      <c r="Z197" s="78"/>
      <c r="AA197" s="78"/>
      <c r="AB197" s="78"/>
      <c r="AC197" s="78"/>
      <c r="AD197" s="78"/>
      <c r="AE197" s="78"/>
      <c r="AF197" s="78"/>
      <c r="AG197" s="78"/>
      <c r="AH197" s="78"/>
      <c r="AI197" s="78"/>
      <c r="AJ197" s="78"/>
      <c r="AK197" s="78"/>
      <c r="AL197" s="78"/>
      <c r="AM197" s="79"/>
      <c r="AN197" s="79"/>
      <c r="AO197" s="79"/>
      <c r="AP197" s="79"/>
      <c r="AQ197" s="79"/>
      <c r="AR197" s="79"/>
      <c r="AS197" s="79"/>
      <c r="AT197" s="79"/>
      <c r="AU197" s="79"/>
      <c r="AV197" s="79"/>
      <c r="AW197" s="79"/>
      <c r="AX197" s="79"/>
      <c r="AY197" s="79"/>
      <c r="AZ197" s="79"/>
      <c r="BA197" s="79"/>
      <c r="BB197" s="80"/>
    </row>
    <row r="198" spans="1:54" s="18" customFormat="1" ht="18.600000000000001" thickBot="1" x14ac:dyDescent="0.25">
      <c r="A198" s="81"/>
      <c r="B198" s="136" t="s">
        <v>19</v>
      </c>
      <c r="C198" s="137"/>
      <c r="D198" s="76"/>
      <c r="E198" s="77"/>
      <c r="F198" s="135"/>
      <c r="G198" s="135"/>
      <c r="H198" s="135"/>
      <c r="I198" s="135"/>
      <c r="J198" s="135"/>
      <c r="K198" s="135"/>
      <c r="L198" s="135"/>
      <c r="M198" s="135"/>
      <c r="N198" s="135"/>
      <c r="O198" s="77"/>
      <c r="P198" s="78" t="s">
        <v>7</v>
      </c>
      <c r="Q198" s="78" t="s">
        <v>7</v>
      </c>
      <c r="R198" s="78"/>
      <c r="S198" s="78"/>
      <c r="T198" s="78"/>
      <c r="U198" s="78"/>
      <c r="V198" s="78"/>
      <c r="W198" s="78"/>
      <c r="X198" s="78"/>
      <c r="Y198" s="78"/>
      <c r="Z198" s="78"/>
      <c r="AA198" s="78"/>
      <c r="AB198" s="78"/>
      <c r="AC198" s="78"/>
      <c r="AD198" s="78"/>
      <c r="AE198" s="78"/>
      <c r="AF198" s="78"/>
      <c r="AG198" s="78"/>
      <c r="AH198" s="78"/>
      <c r="AI198" s="78"/>
      <c r="AJ198" s="78"/>
      <c r="AK198" s="78"/>
      <c r="AL198" s="78"/>
      <c r="AM198" s="82"/>
      <c r="AN198" s="82"/>
      <c r="AO198" s="82"/>
      <c r="AP198" s="82"/>
      <c r="AQ198" s="82"/>
      <c r="AR198" s="82"/>
      <c r="AS198" s="82"/>
      <c r="AT198" s="82"/>
      <c r="AU198" s="82"/>
      <c r="AV198" s="82"/>
      <c r="AW198" s="82"/>
      <c r="AX198" s="82"/>
      <c r="AY198" s="82"/>
      <c r="AZ198" s="82"/>
      <c r="BA198" s="82"/>
      <c r="BB198" s="83"/>
    </row>
    <row r="199" spans="1:54" s="18" customFormat="1" ht="18.600000000000001" thickBot="1" x14ac:dyDescent="0.25">
      <c r="A199" s="84"/>
      <c r="B199" s="130" t="s">
        <v>53</v>
      </c>
      <c r="C199" s="131"/>
      <c r="D199" s="85"/>
      <c r="E199" s="86"/>
      <c r="F199" s="132"/>
      <c r="G199" s="132"/>
      <c r="H199" s="132"/>
      <c r="I199" s="132"/>
      <c r="J199" s="132"/>
      <c r="K199" s="132"/>
      <c r="L199" s="132"/>
      <c r="M199" s="132"/>
      <c r="N199" s="132"/>
      <c r="O199" s="87"/>
      <c r="P199" s="88"/>
      <c r="Q199" s="88"/>
      <c r="R199" s="88"/>
      <c r="S199" s="88"/>
      <c r="T199" s="88"/>
      <c r="U199" s="88"/>
      <c r="V199" s="88"/>
      <c r="W199" s="88"/>
      <c r="X199" s="88"/>
      <c r="Y199" s="88"/>
      <c r="Z199" s="88"/>
      <c r="AA199" s="88"/>
      <c r="AB199" s="88"/>
      <c r="AC199" s="88"/>
      <c r="AD199" s="88"/>
      <c r="AE199" s="88"/>
      <c r="AF199" s="88"/>
      <c r="AG199" s="88"/>
      <c r="AH199" s="88"/>
      <c r="AI199" s="88"/>
      <c r="AJ199" s="88"/>
      <c r="AK199" s="88"/>
      <c r="AL199" s="88"/>
      <c r="AM199" s="88"/>
      <c r="AN199" s="88"/>
      <c r="AO199" s="88"/>
      <c r="AP199" s="88"/>
      <c r="AQ199" s="88"/>
      <c r="AR199" s="88"/>
      <c r="AS199" s="88"/>
      <c r="AT199" s="88"/>
      <c r="AU199" s="88"/>
      <c r="AV199" s="88"/>
      <c r="AW199" s="88"/>
      <c r="AX199" s="88"/>
      <c r="AY199" s="88"/>
      <c r="AZ199" s="88"/>
      <c r="BA199" s="88"/>
      <c r="BB199" s="89"/>
    </row>
    <row r="200" spans="1:54" s="90" customFormat="1" ht="13.8" x14ac:dyDescent="0.3">
      <c r="E200" s="91"/>
      <c r="F200" s="91"/>
      <c r="G200" s="91"/>
      <c r="H200" s="91"/>
      <c r="I200" s="91"/>
      <c r="J200" s="91"/>
      <c r="K200" s="91"/>
      <c r="L200" s="91"/>
      <c r="M200" s="91"/>
      <c r="N200" s="91"/>
    </row>
    <row r="201" spans="1:54" s="18" customFormat="1" hidden="1" x14ac:dyDescent="0.2">
      <c r="A201" s="92"/>
      <c r="C201" s="93"/>
      <c r="D201" s="94"/>
      <c r="E201" s="95">
        <f t="shared" ref="E201:AL201" si="53">IF(E7=0,0,IF(E7&lt;1,1,IF(E7&gt;2,2,E7)))</f>
        <v>0</v>
      </c>
      <c r="F201" s="95">
        <f t="shared" si="53"/>
        <v>0</v>
      </c>
      <c r="G201" s="95">
        <f t="shared" si="53"/>
        <v>0</v>
      </c>
      <c r="H201" s="95">
        <f t="shared" si="53"/>
        <v>0</v>
      </c>
      <c r="I201" s="95">
        <f t="shared" si="53"/>
        <v>0</v>
      </c>
      <c r="J201" s="95">
        <f t="shared" si="53"/>
        <v>0</v>
      </c>
      <c r="K201" s="95">
        <f t="shared" si="53"/>
        <v>0</v>
      </c>
      <c r="L201" s="95">
        <f t="shared" si="53"/>
        <v>0</v>
      </c>
      <c r="M201" s="95">
        <f t="shared" si="53"/>
        <v>0</v>
      </c>
      <c r="N201" s="95">
        <f t="shared" si="53"/>
        <v>0</v>
      </c>
      <c r="O201" s="95">
        <f t="shared" si="53"/>
        <v>0</v>
      </c>
      <c r="P201" s="95">
        <f t="shared" si="53"/>
        <v>0</v>
      </c>
      <c r="Q201" s="95">
        <f t="shared" si="53"/>
        <v>0</v>
      </c>
      <c r="R201" s="95">
        <f t="shared" si="53"/>
        <v>0</v>
      </c>
      <c r="S201" s="95">
        <f t="shared" si="53"/>
        <v>0</v>
      </c>
      <c r="T201" s="95">
        <f t="shared" si="53"/>
        <v>0</v>
      </c>
      <c r="U201" s="95">
        <f t="shared" si="53"/>
        <v>0</v>
      </c>
      <c r="V201" s="95">
        <f t="shared" si="53"/>
        <v>0</v>
      </c>
      <c r="W201" s="95">
        <f t="shared" si="53"/>
        <v>0</v>
      </c>
      <c r="X201" s="95">
        <f t="shared" si="53"/>
        <v>0</v>
      </c>
      <c r="Y201" s="95">
        <f t="shared" si="53"/>
        <v>0</v>
      </c>
      <c r="Z201" s="95">
        <f t="shared" si="53"/>
        <v>0</v>
      </c>
      <c r="AA201" s="95">
        <f t="shared" si="53"/>
        <v>0</v>
      </c>
      <c r="AB201" s="95">
        <f t="shared" si="53"/>
        <v>0</v>
      </c>
      <c r="AC201" s="95">
        <f t="shared" si="53"/>
        <v>0</v>
      </c>
      <c r="AD201" s="95">
        <f t="shared" si="53"/>
        <v>0</v>
      </c>
      <c r="AE201" s="95">
        <f t="shared" si="53"/>
        <v>0</v>
      </c>
      <c r="AF201" s="95">
        <f t="shared" si="53"/>
        <v>0</v>
      </c>
      <c r="AG201" s="95">
        <f t="shared" si="53"/>
        <v>0</v>
      </c>
      <c r="AH201" s="95">
        <f t="shared" si="53"/>
        <v>0</v>
      </c>
      <c r="AI201" s="95">
        <f t="shared" si="53"/>
        <v>0</v>
      </c>
      <c r="AJ201" s="95">
        <f t="shared" si="53"/>
        <v>0</v>
      </c>
      <c r="AK201" s="95">
        <f t="shared" si="53"/>
        <v>0</v>
      </c>
      <c r="AL201" s="95">
        <f t="shared" si="53"/>
        <v>0</v>
      </c>
      <c r="AM201" s="95">
        <f>IF(BB7=0,0,IF(BB7&lt;1,1,IF(BB7&gt;2,2,BB7)))</f>
        <v>0</v>
      </c>
    </row>
    <row r="202" spans="1:54" s="18" customFormat="1" x14ac:dyDescent="0.2">
      <c r="A202" s="92"/>
      <c r="C202" s="93"/>
      <c r="D202" s="94"/>
      <c r="E202" s="94"/>
      <c r="F202" s="94"/>
      <c r="G202" s="94"/>
      <c r="H202" s="94"/>
      <c r="I202" s="94"/>
      <c r="J202" s="94"/>
      <c r="K202" s="94"/>
      <c r="L202" s="94"/>
      <c r="M202" s="94"/>
      <c r="N202" s="94"/>
      <c r="O202" s="94"/>
      <c r="P202" s="94"/>
      <c r="Q202" s="94"/>
      <c r="R202" s="94"/>
      <c r="S202" s="94"/>
      <c r="T202" s="94"/>
      <c r="U202" s="94"/>
      <c r="V202" s="94"/>
      <c r="W202" s="94"/>
      <c r="X202" s="94"/>
      <c r="Y202" s="94"/>
      <c r="Z202" s="94"/>
      <c r="AA202" s="94"/>
      <c r="AB202" s="94"/>
      <c r="AC202" s="94"/>
      <c r="AD202" s="94"/>
      <c r="AE202" s="94"/>
      <c r="AF202" s="94"/>
      <c r="AG202" s="94"/>
      <c r="AH202" s="94"/>
      <c r="AI202" s="94"/>
      <c r="AJ202" s="94"/>
      <c r="AK202" s="94"/>
      <c r="AL202" s="94"/>
      <c r="AM202" s="94"/>
    </row>
    <row r="203" spans="1:54" s="18" customFormat="1" x14ac:dyDescent="0.2">
      <c r="A203" s="92"/>
      <c r="D203" s="94"/>
      <c r="E203" s="94"/>
      <c r="F203" s="94"/>
      <c r="G203" s="94"/>
      <c r="H203" s="94"/>
      <c r="I203" s="94"/>
      <c r="J203" s="94"/>
      <c r="K203" s="94"/>
      <c r="L203" s="94"/>
      <c r="M203" s="94"/>
      <c r="N203" s="94"/>
      <c r="O203" s="94"/>
      <c r="P203" s="94"/>
      <c r="Q203" s="94"/>
      <c r="R203" s="94"/>
      <c r="S203" s="94"/>
      <c r="T203" s="94"/>
      <c r="U203" s="94"/>
      <c r="V203" s="94"/>
      <c r="W203" s="94"/>
      <c r="X203" s="94"/>
      <c r="Y203" s="94"/>
      <c r="Z203" s="94"/>
      <c r="AA203" s="94"/>
      <c r="AB203" s="94"/>
      <c r="AC203" s="94"/>
      <c r="AD203" s="94"/>
      <c r="AE203" s="94"/>
      <c r="AF203" s="94"/>
      <c r="AG203" s="94"/>
      <c r="AH203" s="94"/>
      <c r="AI203" s="94"/>
      <c r="AJ203" s="94"/>
      <c r="AK203" s="94"/>
      <c r="AL203" s="94"/>
      <c r="AM203" s="94"/>
    </row>
    <row r="204" spans="1:54" s="18" customFormat="1" x14ac:dyDescent="0.2">
      <c r="A204" s="92"/>
      <c r="C204" s="93"/>
      <c r="D204" s="94"/>
      <c r="E204" s="94"/>
      <c r="F204" s="94"/>
      <c r="G204" s="94"/>
      <c r="H204" s="94"/>
      <c r="I204" s="94"/>
      <c r="J204" s="94"/>
      <c r="K204" s="94"/>
      <c r="L204" s="94"/>
      <c r="M204" s="94"/>
      <c r="N204" s="94"/>
      <c r="O204" s="94"/>
      <c r="P204" s="94"/>
      <c r="Q204" s="94"/>
      <c r="R204" s="94"/>
      <c r="S204" s="94"/>
      <c r="T204" s="94"/>
      <c r="U204" s="94"/>
      <c r="V204" s="94"/>
      <c r="W204" s="94"/>
      <c r="X204" s="94"/>
      <c r="Y204" s="94"/>
      <c r="Z204" s="94"/>
      <c r="AA204" s="94"/>
      <c r="AB204" s="94"/>
      <c r="AC204" s="94"/>
      <c r="AD204" s="94"/>
      <c r="AE204" s="94"/>
      <c r="AF204" s="94"/>
      <c r="AG204" s="94"/>
      <c r="AH204" s="94"/>
      <c r="AI204" s="94"/>
      <c r="AJ204" s="94"/>
      <c r="AK204" s="94"/>
      <c r="AL204" s="94"/>
      <c r="AM204" s="94"/>
    </row>
    <row r="205" spans="1:54" s="18" customFormat="1" x14ac:dyDescent="0.2">
      <c r="A205" s="92"/>
      <c r="C205" s="93"/>
      <c r="D205" s="94"/>
      <c r="E205" s="94"/>
      <c r="F205" s="94"/>
      <c r="G205" s="94"/>
      <c r="H205" s="94"/>
      <c r="I205" s="94"/>
      <c r="J205" s="94"/>
      <c r="K205" s="94"/>
      <c r="L205" s="94"/>
      <c r="M205" s="94"/>
      <c r="N205" s="94"/>
      <c r="O205" s="94"/>
      <c r="P205" s="94"/>
      <c r="Q205" s="94"/>
      <c r="R205" s="94"/>
      <c r="S205" s="94"/>
      <c r="T205" s="94"/>
      <c r="U205" s="94"/>
      <c r="V205" s="94"/>
      <c r="W205" s="94"/>
      <c r="X205" s="94"/>
      <c r="Y205" s="94"/>
      <c r="Z205" s="94"/>
      <c r="AA205" s="94"/>
      <c r="AB205" s="94"/>
      <c r="AC205" s="94"/>
      <c r="AD205" s="94"/>
      <c r="AE205" s="94"/>
      <c r="AF205" s="94"/>
      <c r="AG205" s="94"/>
      <c r="AH205" s="94"/>
      <c r="AI205" s="94"/>
      <c r="AJ205" s="94"/>
      <c r="AK205" s="94"/>
      <c r="AL205" s="94"/>
      <c r="AM205" s="94"/>
    </row>
    <row r="206" spans="1:54" s="18" customFormat="1" x14ac:dyDescent="0.2">
      <c r="A206" s="92"/>
      <c r="C206" s="93"/>
      <c r="D206" s="94"/>
      <c r="E206" s="94"/>
      <c r="F206" s="94"/>
      <c r="G206" s="94"/>
      <c r="H206" s="94"/>
      <c r="I206" s="94"/>
      <c r="J206" s="94"/>
      <c r="K206" s="94"/>
      <c r="L206" s="94"/>
      <c r="M206" s="94"/>
      <c r="N206" s="94"/>
      <c r="O206" s="94"/>
      <c r="P206" s="94"/>
      <c r="Q206" s="94"/>
      <c r="R206" s="94"/>
      <c r="S206" s="94"/>
      <c r="T206" s="94"/>
      <c r="U206" s="94"/>
      <c r="V206" s="94"/>
      <c r="W206" s="94"/>
      <c r="X206" s="94"/>
      <c r="Y206" s="94"/>
      <c r="Z206" s="94"/>
      <c r="AA206" s="94"/>
      <c r="AB206" s="94"/>
      <c r="AC206" s="94"/>
      <c r="AD206" s="94"/>
      <c r="AE206" s="94"/>
      <c r="AF206" s="94"/>
      <c r="AG206" s="94"/>
      <c r="AH206" s="94"/>
      <c r="AI206" s="94"/>
      <c r="AJ206" s="94"/>
      <c r="AK206" s="94"/>
      <c r="AL206" s="94"/>
      <c r="AM206" s="94"/>
    </row>
    <row r="207" spans="1:54" s="18" customFormat="1" x14ac:dyDescent="0.2">
      <c r="A207" s="92"/>
      <c r="D207" s="94"/>
      <c r="E207" s="94"/>
      <c r="F207" s="94"/>
      <c r="G207" s="94"/>
      <c r="H207" s="94"/>
      <c r="I207" s="94"/>
      <c r="J207" s="94"/>
      <c r="K207" s="94"/>
      <c r="L207" s="94"/>
      <c r="M207" s="94"/>
      <c r="N207" s="94"/>
      <c r="O207" s="94"/>
      <c r="P207" s="94"/>
      <c r="Q207" s="94"/>
      <c r="R207" s="94"/>
      <c r="S207" s="94"/>
      <c r="T207" s="94"/>
      <c r="U207" s="94"/>
      <c r="V207" s="94"/>
      <c r="W207" s="94"/>
      <c r="X207" s="94"/>
      <c r="Y207" s="94"/>
      <c r="Z207" s="94"/>
      <c r="AA207" s="94"/>
      <c r="AB207" s="94"/>
      <c r="AC207" s="94"/>
      <c r="AD207" s="94"/>
      <c r="AE207" s="94"/>
      <c r="AF207" s="94"/>
      <c r="AG207" s="94"/>
      <c r="AH207" s="94"/>
      <c r="AI207" s="94"/>
      <c r="AJ207" s="94"/>
      <c r="AK207" s="94"/>
      <c r="AL207" s="94"/>
      <c r="AM207" s="94"/>
    </row>
    <row r="208" spans="1:54" s="18" customFormat="1" x14ac:dyDescent="0.2">
      <c r="A208" s="92"/>
      <c r="D208" s="94"/>
      <c r="E208" s="94"/>
      <c r="F208" s="94"/>
      <c r="G208" s="94"/>
      <c r="H208" s="94"/>
      <c r="I208" s="94"/>
      <c r="J208" s="94"/>
      <c r="K208" s="94"/>
      <c r="L208" s="94"/>
      <c r="M208" s="94"/>
      <c r="N208" s="94"/>
      <c r="O208" s="94"/>
      <c r="P208" s="94"/>
      <c r="Q208" s="94"/>
      <c r="R208" s="94"/>
      <c r="S208" s="94"/>
      <c r="T208" s="94"/>
      <c r="U208" s="94"/>
      <c r="V208" s="94"/>
      <c r="W208" s="94"/>
      <c r="X208" s="94"/>
      <c r="Y208" s="94"/>
      <c r="Z208" s="94"/>
      <c r="AA208" s="94"/>
      <c r="AB208" s="94"/>
      <c r="AC208" s="94"/>
      <c r="AD208" s="94"/>
      <c r="AE208" s="94"/>
      <c r="AF208" s="94"/>
      <c r="AG208" s="94"/>
      <c r="AH208" s="94"/>
      <c r="AI208" s="94"/>
      <c r="AJ208" s="94"/>
      <c r="AK208" s="94"/>
      <c r="AL208" s="94"/>
      <c r="AM208" s="94"/>
    </row>
    <row r="209" spans="3:39" x14ac:dyDescent="0.2">
      <c r="C209" s="93"/>
      <c r="D209" s="94"/>
      <c r="E209" s="96"/>
      <c r="F209" s="96"/>
      <c r="G209" s="96"/>
      <c r="H209" s="96"/>
      <c r="I209" s="96"/>
      <c r="J209" s="96"/>
      <c r="K209" s="96"/>
      <c r="L209" s="96"/>
      <c r="M209" s="96"/>
      <c r="N209" s="96"/>
      <c r="O209" s="96"/>
      <c r="P209" s="96"/>
      <c r="Q209" s="96"/>
      <c r="R209" s="96"/>
      <c r="S209" s="96"/>
      <c r="T209" s="96"/>
      <c r="U209" s="96"/>
      <c r="V209" s="96"/>
      <c r="W209" s="96"/>
      <c r="X209" s="96"/>
      <c r="Y209" s="96"/>
      <c r="Z209" s="96"/>
      <c r="AA209" s="96"/>
      <c r="AB209" s="96"/>
      <c r="AC209" s="96"/>
      <c r="AD209" s="96"/>
      <c r="AE209" s="96"/>
      <c r="AF209" s="96"/>
      <c r="AG209" s="96"/>
      <c r="AH209" s="96"/>
      <c r="AI209" s="96"/>
      <c r="AJ209" s="96"/>
      <c r="AK209" s="96"/>
      <c r="AL209" s="96"/>
      <c r="AM209" s="96"/>
    </row>
    <row r="210" spans="3:39" x14ac:dyDescent="0.2">
      <c r="C210" s="93"/>
      <c r="D210" s="94"/>
      <c r="E210" s="96"/>
      <c r="F210" s="96"/>
      <c r="G210" s="96"/>
      <c r="H210" s="96"/>
      <c r="I210" s="96"/>
      <c r="J210" s="96"/>
      <c r="K210" s="96"/>
      <c r="L210" s="96"/>
      <c r="M210" s="96"/>
      <c r="N210" s="96"/>
      <c r="O210" s="96"/>
      <c r="P210" s="96"/>
      <c r="Q210" s="96"/>
      <c r="R210" s="96"/>
      <c r="S210" s="96"/>
      <c r="T210" s="96"/>
      <c r="U210" s="96"/>
      <c r="V210" s="96"/>
      <c r="W210" s="96"/>
      <c r="X210" s="96"/>
      <c r="Y210" s="96"/>
      <c r="Z210" s="96"/>
      <c r="AA210" s="96"/>
      <c r="AB210" s="96"/>
      <c r="AC210" s="96"/>
      <c r="AD210" s="96"/>
      <c r="AE210" s="96"/>
      <c r="AF210" s="96"/>
      <c r="AG210" s="96"/>
      <c r="AH210" s="96"/>
      <c r="AI210" s="96"/>
      <c r="AJ210" s="96"/>
      <c r="AK210" s="96"/>
      <c r="AL210" s="96"/>
      <c r="AM210" s="96"/>
    </row>
    <row r="211" spans="3:39" x14ac:dyDescent="0.2">
      <c r="C211" s="93"/>
      <c r="D211" s="94"/>
      <c r="E211" s="96"/>
      <c r="F211" s="96"/>
      <c r="G211" s="96"/>
      <c r="H211" s="96"/>
      <c r="I211" s="96"/>
      <c r="J211" s="96"/>
      <c r="K211" s="96"/>
      <c r="L211" s="96"/>
      <c r="M211" s="96"/>
      <c r="N211" s="96"/>
      <c r="O211" s="96"/>
      <c r="P211" s="96"/>
      <c r="Q211" s="96"/>
      <c r="R211" s="96"/>
      <c r="S211" s="96"/>
      <c r="T211" s="96"/>
      <c r="U211" s="96"/>
      <c r="V211" s="96"/>
      <c r="W211" s="96"/>
      <c r="X211" s="96"/>
      <c r="Y211" s="96"/>
      <c r="Z211" s="96"/>
      <c r="AA211" s="96"/>
      <c r="AB211" s="96"/>
      <c r="AC211" s="96"/>
      <c r="AD211" s="96"/>
      <c r="AE211" s="96"/>
      <c r="AF211" s="96"/>
      <c r="AG211" s="96"/>
      <c r="AH211" s="96"/>
      <c r="AI211" s="96"/>
      <c r="AJ211" s="96"/>
      <c r="AK211" s="96"/>
      <c r="AL211" s="96"/>
      <c r="AM211" s="96"/>
    </row>
    <row r="212" spans="3:39" x14ac:dyDescent="0.2">
      <c r="C212" s="93"/>
      <c r="D212" s="94"/>
      <c r="E212" s="96"/>
      <c r="F212" s="96"/>
      <c r="G212" s="96"/>
      <c r="H212" s="96"/>
      <c r="I212" s="96"/>
      <c r="J212" s="96"/>
      <c r="K212" s="96"/>
      <c r="L212" s="96"/>
      <c r="M212" s="96"/>
      <c r="N212" s="96"/>
      <c r="O212" s="96"/>
      <c r="P212" s="96"/>
      <c r="Q212" s="96"/>
      <c r="R212" s="96"/>
      <c r="S212" s="96"/>
      <c r="T212" s="96"/>
      <c r="U212" s="96"/>
      <c r="V212" s="96"/>
      <c r="W212" s="96"/>
      <c r="X212" s="96"/>
      <c r="Y212" s="96"/>
      <c r="Z212" s="96"/>
      <c r="AA212" s="96"/>
      <c r="AB212" s="96"/>
      <c r="AC212" s="96"/>
      <c r="AD212" s="96"/>
      <c r="AE212" s="96"/>
      <c r="AF212" s="96"/>
      <c r="AG212" s="96"/>
      <c r="AH212" s="96"/>
      <c r="AI212" s="96"/>
      <c r="AJ212" s="96"/>
      <c r="AK212" s="96"/>
      <c r="AL212" s="96"/>
      <c r="AM212" s="96"/>
    </row>
    <row r="213" spans="3:39" x14ac:dyDescent="0.2">
      <c r="C213" s="93"/>
      <c r="D213" s="94"/>
      <c r="E213" s="96"/>
      <c r="F213" s="96"/>
      <c r="G213" s="96"/>
      <c r="H213" s="96"/>
      <c r="I213" s="96"/>
      <c r="J213" s="96"/>
      <c r="K213" s="96"/>
      <c r="L213" s="96"/>
      <c r="M213" s="96"/>
      <c r="N213" s="96"/>
      <c r="O213" s="96"/>
      <c r="P213" s="96"/>
      <c r="Q213" s="96"/>
      <c r="R213" s="96"/>
      <c r="S213" s="96"/>
      <c r="T213" s="96"/>
      <c r="U213" s="96"/>
      <c r="V213" s="96"/>
      <c r="W213" s="96"/>
      <c r="X213" s="96"/>
      <c r="Y213" s="96"/>
      <c r="Z213" s="96"/>
      <c r="AA213" s="96"/>
      <c r="AB213" s="96"/>
      <c r="AC213" s="96"/>
      <c r="AD213" s="96"/>
      <c r="AE213" s="96"/>
      <c r="AF213" s="96"/>
      <c r="AG213" s="96"/>
      <c r="AH213" s="96"/>
      <c r="AI213" s="96"/>
      <c r="AJ213" s="96"/>
      <c r="AK213" s="96"/>
      <c r="AL213" s="96"/>
      <c r="AM213" s="96"/>
    </row>
    <row r="214" spans="3:39" x14ac:dyDescent="0.2">
      <c r="C214" s="93"/>
      <c r="D214" s="94"/>
      <c r="E214" s="96"/>
      <c r="F214" s="96"/>
      <c r="G214" s="96"/>
      <c r="H214" s="96"/>
      <c r="I214" s="96"/>
      <c r="J214" s="96"/>
      <c r="K214" s="96"/>
      <c r="L214" s="96"/>
      <c r="M214" s="96"/>
      <c r="N214" s="96"/>
      <c r="O214" s="96"/>
      <c r="P214" s="96"/>
      <c r="Q214" s="96"/>
      <c r="R214" s="96"/>
      <c r="S214" s="96"/>
      <c r="T214" s="96"/>
      <c r="U214" s="96"/>
      <c r="V214" s="96"/>
      <c r="W214" s="96"/>
      <c r="X214" s="96"/>
      <c r="Y214" s="96"/>
      <c r="Z214" s="96"/>
      <c r="AA214" s="96"/>
      <c r="AB214" s="96"/>
      <c r="AC214" s="96"/>
      <c r="AD214" s="96"/>
      <c r="AE214" s="96"/>
      <c r="AF214" s="96"/>
      <c r="AG214" s="96"/>
      <c r="AH214" s="96"/>
      <c r="AI214" s="96"/>
      <c r="AJ214" s="96"/>
      <c r="AK214" s="96"/>
      <c r="AL214" s="96"/>
      <c r="AM214" s="96"/>
    </row>
    <row r="215" spans="3:39" x14ac:dyDescent="0.2">
      <c r="D215" s="94"/>
      <c r="E215" s="96"/>
      <c r="F215" s="96"/>
      <c r="G215" s="96"/>
      <c r="H215" s="96"/>
      <c r="I215" s="96"/>
      <c r="J215" s="96"/>
      <c r="K215" s="96"/>
      <c r="L215" s="96"/>
      <c r="M215" s="96"/>
      <c r="N215" s="96"/>
      <c r="O215" s="96"/>
      <c r="P215" s="96"/>
      <c r="Q215" s="96"/>
      <c r="R215" s="96"/>
      <c r="S215" s="96"/>
      <c r="T215" s="96"/>
      <c r="U215" s="96"/>
      <c r="V215" s="96"/>
      <c r="W215" s="96"/>
      <c r="X215" s="96"/>
      <c r="Y215" s="96"/>
      <c r="Z215" s="96"/>
      <c r="AA215" s="96"/>
      <c r="AB215" s="96"/>
      <c r="AC215" s="96"/>
      <c r="AD215" s="96"/>
      <c r="AE215" s="96"/>
      <c r="AF215" s="96"/>
      <c r="AG215" s="96"/>
      <c r="AH215" s="96"/>
      <c r="AI215" s="96"/>
      <c r="AJ215" s="96"/>
      <c r="AK215" s="96"/>
      <c r="AL215" s="96"/>
      <c r="AM215" s="96"/>
    </row>
    <row r="216" spans="3:39" x14ac:dyDescent="0.2">
      <c r="D216" s="94"/>
      <c r="E216" s="96"/>
      <c r="F216" s="96"/>
      <c r="G216" s="96"/>
      <c r="H216" s="96"/>
      <c r="I216" s="96"/>
      <c r="J216" s="96"/>
      <c r="K216" s="96"/>
      <c r="L216" s="96"/>
      <c r="M216" s="96"/>
      <c r="N216" s="96"/>
      <c r="O216" s="96"/>
      <c r="P216" s="96"/>
      <c r="Q216" s="96"/>
      <c r="R216" s="96"/>
      <c r="S216" s="96"/>
      <c r="T216" s="96"/>
      <c r="U216" s="96"/>
      <c r="V216" s="96"/>
      <c r="W216" s="96"/>
      <c r="X216" s="96"/>
      <c r="Y216" s="96"/>
      <c r="Z216" s="96"/>
      <c r="AA216" s="96"/>
      <c r="AB216" s="96"/>
      <c r="AC216" s="96"/>
      <c r="AD216" s="96"/>
      <c r="AE216" s="96"/>
      <c r="AF216" s="96"/>
      <c r="AG216" s="96"/>
      <c r="AH216" s="96"/>
      <c r="AI216" s="96"/>
      <c r="AJ216" s="96"/>
      <c r="AK216" s="96"/>
      <c r="AL216" s="96"/>
      <c r="AM216" s="96"/>
    </row>
    <row r="217" spans="3:39" x14ac:dyDescent="0.2">
      <c r="D217" s="94"/>
      <c r="E217" s="96"/>
      <c r="F217" s="96"/>
      <c r="G217" s="96"/>
      <c r="H217" s="96"/>
      <c r="I217" s="96"/>
      <c r="J217" s="96"/>
      <c r="K217" s="96"/>
      <c r="L217" s="96"/>
      <c r="M217" s="96"/>
      <c r="N217" s="96"/>
      <c r="O217" s="96"/>
      <c r="P217" s="96"/>
      <c r="Q217" s="96"/>
      <c r="R217" s="96"/>
      <c r="S217" s="96"/>
      <c r="T217" s="96"/>
      <c r="U217" s="96"/>
      <c r="V217" s="96"/>
      <c r="W217" s="96"/>
      <c r="X217" s="96"/>
      <c r="Y217" s="96"/>
      <c r="Z217" s="96"/>
      <c r="AA217" s="96"/>
      <c r="AB217" s="96"/>
      <c r="AC217" s="96"/>
      <c r="AD217" s="96"/>
      <c r="AE217" s="96"/>
      <c r="AF217" s="96"/>
      <c r="AG217" s="96"/>
      <c r="AH217" s="96"/>
      <c r="AI217" s="96"/>
      <c r="AJ217" s="96"/>
      <c r="AK217" s="96"/>
      <c r="AL217" s="96"/>
      <c r="AM217" s="96"/>
    </row>
    <row r="218" spans="3:39" x14ac:dyDescent="0.2">
      <c r="C218" s="93"/>
      <c r="D218" s="94"/>
      <c r="E218" s="96"/>
      <c r="F218" s="96"/>
      <c r="G218" s="96"/>
      <c r="H218" s="96"/>
      <c r="I218" s="96"/>
      <c r="J218" s="96"/>
      <c r="K218" s="96"/>
      <c r="L218" s="96"/>
      <c r="M218" s="96"/>
      <c r="N218" s="96"/>
      <c r="O218" s="96"/>
      <c r="P218" s="96"/>
      <c r="Q218" s="96"/>
      <c r="R218" s="96"/>
      <c r="S218" s="96"/>
      <c r="T218" s="96"/>
      <c r="U218" s="96"/>
      <c r="V218" s="96"/>
      <c r="W218" s="96"/>
      <c r="X218" s="96"/>
      <c r="Y218" s="96"/>
      <c r="Z218" s="96"/>
      <c r="AA218" s="96"/>
      <c r="AB218" s="96"/>
      <c r="AC218" s="96"/>
      <c r="AD218" s="96"/>
      <c r="AE218" s="96"/>
      <c r="AF218" s="96"/>
      <c r="AG218" s="96"/>
      <c r="AH218" s="96"/>
      <c r="AI218" s="96"/>
      <c r="AJ218" s="96"/>
      <c r="AK218" s="96"/>
      <c r="AL218" s="96"/>
      <c r="AM218" s="96"/>
    </row>
    <row r="219" spans="3:39" x14ac:dyDescent="0.2">
      <c r="D219" s="94"/>
      <c r="E219" s="96"/>
      <c r="F219" s="96"/>
      <c r="G219" s="96"/>
      <c r="H219" s="96"/>
      <c r="I219" s="96"/>
      <c r="J219" s="96"/>
      <c r="K219" s="96"/>
      <c r="L219" s="96"/>
      <c r="M219" s="96"/>
      <c r="N219" s="96"/>
      <c r="O219" s="96"/>
      <c r="P219" s="96"/>
      <c r="Q219" s="96"/>
      <c r="R219" s="96"/>
      <c r="S219" s="96"/>
      <c r="T219" s="96"/>
      <c r="U219" s="96"/>
      <c r="V219" s="96"/>
      <c r="W219" s="96"/>
      <c r="X219" s="96"/>
      <c r="Y219" s="96"/>
      <c r="Z219" s="96"/>
      <c r="AA219" s="96"/>
      <c r="AB219" s="96"/>
      <c r="AC219" s="96"/>
      <c r="AD219" s="96"/>
      <c r="AE219" s="96"/>
      <c r="AF219" s="96"/>
      <c r="AG219" s="96"/>
      <c r="AH219" s="96"/>
      <c r="AI219" s="96"/>
      <c r="AJ219" s="96"/>
      <c r="AK219" s="96"/>
      <c r="AL219" s="96"/>
      <c r="AM219" s="96"/>
    </row>
    <row r="220" spans="3:39" x14ac:dyDescent="0.2">
      <c r="D220" s="94"/>
      <c r="E220" s="96"/>
      <c r="F220" s="96"/>
      <c r="G220" s="96"/>
      <c r="H220" s="96"/>
      <c r="I220" s="96"/>
      <c r="J220" s="96"/>
      <c r="K220" s="96"/>
      <c r="L220" s="96"/>
      <c r="M220" s="96"/>
      <c r="N220" s="96"/>
      <c r="O220" s="96"/>
      <c r="P220" s="96"/>
      <c r="Q220" s="96"/>
      <c r="R220" s="96"/>
      <c r="S220" s="96"/>
      <c r="T220" s="96"/>
      <c r="U220" s="96"/>
      <c r="V220" s="96"/>
      <c r="W220" s="96"/>
      <c r="X220" s="96"/>
      <c r="Y220" s="96"/>
      <c r="Z220" s="96"/>
      <c r="AA220" s="96"/>
      <c r="AB220" s="96"/>
      <c r="AC220" s="96"/>
      <c r="AD220" s="96"/>
      <c r="AE220" s="96"/>
      <c r="AF220" s="96"/>
      <c r="AG220" s="96"/>
      <c r="AH220" s="96"/>
      <c r="AI220" s="96"/>
      <c r="AJ220" s="96"/>
      <c r="AK220" s="96"/>
      <c r="AL220" s="96"/>
      <c r="AM220" s="96"/>
    </row>
    <row r="221" spans="3:39" x14ac:dyDescent="0.2">
      <c r="D221" s="94"/>
      <c r="E221" s="96"/>
      <c r="F221" s="96"/>
      <c r="G221" s="96"/>
      <c r="H221" s="96"/>
      <c r="I221" s="96"/>
      <c r="J221" s="96"/>
      <c r="K221" s="96"/>
      <c r="L221" s="96"/>
      <c r="M221" s="96"/>
      <c r="N221" s="96"/>
      <c r="O221" s="96"/>
      <c r="P221" s="96"/>
      <c r="Q221" s="96"/>
      <c r="R221" s="96"/>
      <c r="S221" s="96"/>
      <c r="T221" s="96"/>
      <c r="U221" s="96"/>
      <c r="V221" s="96"/>
      <c r="W221" s="96"/>
      <c r="X221" s="96"/>
      <c r="Y221" s="96"/>
      <c r="Z221" s="96"/>
      <c r="AA221" s="96"/>
      <c r="AB221" s="96"/>
      <c r="AC221" s="96"/>
      <c r="AD221" s="96"/>
      <c r="AE221" s="96"/>
      <c r="AF221" s="96"/>
      <c r="AG221" s="96"/>
      <c r="AH221" s="96"/>
      <c r="AI221" s="96"/>
      <c r="AJ221" s="96"/>
      <c r="AK221" s="96"/>
      <c r="AL221" s="96"/>
      <c r="AM221" s="96"/>
    </row>
    <row r="222" spans="3:39" x14ac:dyDescent="0.2">
      <c r="D222" s="94"/>
      <c r="E222" s="96"/>
      <c r="F222" s="96"/>
      <c r="G222" s="96"/>
      <c r="H222" s="96"/>
      <c r="I222" s="96"/>
      <c r="J222" s="96"/>
      <c r="K222" s="96"/>
      <c r="L222" s="96"/>
      <c r="M222" s="96"/>
      <c r="N222" s="96"/>
      <c r="O222" s="96"/>
      <c r="P222" s="96"/>
      <c r="Q222" s="96"/>
      <c r="R222" s="96"/>
      <c r="S222" s="96"/>
      <c r="T222" s="96"/>
      <c r="U222" s="96"/>
      <c r="V222" s="96"/>
      <c r="W222" s="96"/>
      <c r="X222" s="96"/>
      <c r="Y222" s="96"/>
      <c r="Z222" s="96"/>
      <c r="AA222" s="96"/>
      <c r="AB222" s="96"/>
      <c r="AC222" s="96"/>
      <c r="AD222" s="96"/>
      <c r="AE222" s="96"/>
      <c r="AF222" s="96"/>
      <c r="AG222" s="96"/>
      <c r="AH222" s="96"/>
      <c r="AI222" s="96"/>
      <c r="AJ222" s="96"/>
      <c r="AK222" s="96"/>
      <c r="AL222" s="96"/>
      <c r="AM222" s="96"/>
    </row>
    <row r="223" spans="3:39" x14ac:dyDescent="0.2">
      <c r="D223" s="94"/>
      <c r="E223" s="96"/>
      <c r="F223" s="96"/>
      <c r="G223" s="96"/>
      <c r="H223" s="96"/>
      <c r="I223" s="96"/>
      <c r="J223" s="96"/>
      <c r="K223" s="96"/>
      <c r="L223" s="96"/>
      <c r="M223" s="96"/>
      <c r="N223" s="96"/>
      <c r="O223" s="96"/>
      <c r="P223" s="96"/>
      <c r="Q223" s="96"/>
      <c r="R223" s="96"/>
      <c r="S223" s="96"/>
      <c r="T223" s="96"/>
      <c r="U223" s="96"/>
      <c r="V223" s="96"/>
      <c r="W223" s="96"/>
      <c r="X223" s="96"/>
      <c r="Y223" s="96"/>
      <c r="Z223" s="96"/>
      <c r="AA223" s="96"/>
      <c r="AB223" s="96"/>
      <c r="AC223" s="96"/>
      <c r="AD223" s="96"/>
      <c r="AE223" s="96"/>
      <c r="AF223" s="96"/>
      <c r="AG223" s="96"/>
      <c r="AH223" s="96"/>
      <c r="AI223" s="96"/>
      <c r="AJ223" s="96"/>
      <c r="AK223" s="96"/>
      <c r="AL223" s="96"/>
      <c r="AM223" s="96"/>
    </row>
    <row r="224" spans="3:39" x14ac:dyDescent="0.2">
      <c r="D224" s="94"/>
      <c r="E224" s="96"/>
      <c r="F224" s="96"/>
      <c r="G224" s="96"/>
      <c r="H224" s="96"/>
      <c r="I224" s="96"/>
      <c r="J224" s="96"/>
      <c r="K224" s="96"/>
      <c r="L224" s="96"/>
      <c r="M224" s="96"/>
      <c r="N224" s="96"/>
      <c r="O224" s="96"/>
      <c r="P224" s="96"/>
      <c r="Q224" s="96"/>
      <c r="R224" s="96"/>
      <c r="S224" s="96"/>
      <c r="T224" s="96"/>
      <c r="U224" s="96"/>
      <c r="V224" s="96"/>
      <c r="W224" s="96"/>
      <c r="X224" s="96"/>
      <c r="Y224" s="96"/>
      <c r="Z224" s="96"/>
      <c r="AA224" s="96"/>
      <c r="AB224" s="96"/>
      <c r="AC224" s="96"/>
      <c r="AD224" s="96"/>
      <c r="AE224" s="96"/>
      <c r="AF224" s="96"/>
      <c r="AG224" s="96"/>
      <c r="AH224" s="96"/>
      <c r="AI224" s="96"/>
      <c r="AJ224" s="96"/>
      <c r="AK224" s="96"/>
      <c r="AL224" s="96"/>
      <c r="AM224" s="96"/>
    </row>
    <row r="225" spans="4:39" x14ac:dyDescent="0.2">
      <c r="D225" s="94"/>
      <c r="E225" s="96"/>
      <c r="F225" s="96"/>
      <c r="G225" s="96"/>
      <c r="H225" s="96"/>
      <c r="I225" s="96"/>
      <c r="J225" s="96"/>
      <c r="K225" s="96"/>
      <c r="L225" s="96"/>
      <c r="M225" s="96"/>
      <c r="N225" s="96"/>
      <c r="O225" s="96"/>
      <c r="P225" s="96"/>
      <c r="Q225" s="96"/>
      <c r="R225" s="96"/>
      <c r="S225" s="96"/>
      <c r="T225" s="96"/>
      <c r="U225" s="96"/>
      <c r="V225" s="96"/>
      <c r="W225" s="96"/>
      <c r="X225" s="96"/>
      <c r="Y225" s="96"/>
      <c r="Z225" s="96"/>
      <c r="AA225" s="96"/>
      <c r="AB225" s="96"/>
      <c r="AC225" s="96"/>
      <c r="AD225" s="96"/>
      <c r="AE225" s="96"/>
      <c r="AF225" s="96"/>
      <c r="AG225" s="96"/>
      <c r="AH225" s="96"/>
      <c r="AI225" s="96"/>
      <c r="AJ225" s="96"/>
      <c r="AK225" s="96"/>
      <c r="AL225" s="96"/>
      <c r="AM225" s="96"/>
    </row>
    <row r="226" spans="4:39" x14ac:dyDescent="0.2">
      <c r="D226" s="94"/>
      <c r="E226" s="96"/>
      <c r="F226" s="96"/>
      <c r="G226" s="96"/>
      <c r="H226" s="96"/>
      <c r="I226" s="96"/>
      <c r="J226" s="96"/>
      <c r="K226" s="96"/>
      <c r="L226" s="96"/>
      <c r="M226" s="96"/>
      <c r="N226" s="96"/>
      <c r="O226" s="96"/>
      <c r="P226" s="96"/>
      <c r="Q226" s="96"/>
      <c r="R226" s="96"/>
      <c r="S226" s="96"/>
      <c r="T226" s="96"/>
      <c r="U226" s="96"/>
      <c r="V226" s="96"/>
      <c r="W226" s="96"/>
      <c r="X226" s="96"/>
      <c r="Y226" s="96"/>
      <c r="Z226" s="96"/>
      <c r="AA226" s="96"/>
      <c r="AB226" s="96"/>
      <c r="AC226" s="96"/>
      <c r="AD226" s="96"/>
      <c r="AE226" s="96"/>
      <c r="AF226" s="96"/>
      <c r="AG226" s="96"/>
      <c r="AH226" s="96"/>
      <c r="AI226" s="96"/>
      <c r="AJ226" s="96"/>
      <c r="AK226" s="96"/>
      <c r="AL226" s="96"/>
      <c r="AM226" s="96"/>
    </row>
    <row r="227" spans="4:39" x14ac:dyDescent="0.2">
      <c r="D227" s="94"/>
      <c r="E227" s="96"/>
      <c r="F227" s="96"/>
      <c r="G227" s="96"/>
      <c r="H227" s="96"/>
      <c r="I227" s="96"/>
      <c r="J227" s="96"/>
      <c r="K227" s="96"/>
      <c r="L227" s="96"/>
      <c r="M227" s="96"/>
      <c r="N227" s="96"/>
      <c r="O227" s="96"/>
      <c r="P227" s="96"/>
      <c r="Q227" s="96"/>
      <c r="R227" s="96"/>
      <c r="S227" s="96"/>
      <c r="T227" s="96"/>
      <c r="U227" s="96"/>
      <c r="V227" s="96"/>
      <c r="W227" s="96"/>
      <c r="X227" s="96"/>
      <c r="Y227" s="96"/>
      <c r="Z227" s="96"/>
      <c r="AA227" s="96"/>
      <c r="AB227" s="96"/>
      <c r="AC227" s="96"/>
      <c r="AD227" s="96"/>
      <c r="AE227" s="96"/>
      <c r="AF227" s="96"/>
      <c r="AG227" s="96"/>
      <c r="AH227" s="96"/>
      <c r="AI227" s="96"/>
      <c r="AJ227" s="96"/>
      <c r="AK227" s="96"/>
      <c r="AL227" s="96"/>
      <c r="AM227" s="96"/>
    </row>
    <row r="228" spans="4:39" x14ac:dyDescent="0.2">
      <c r="D228" s="94"/>
      <c r="E228" s="96"/>
      <c r="F228" s="96"/>
      <c r="G228" s="96"/>
      <c r="H228" s="96"/>
      <c r="I228" s="96"/>
      <c r="J228" s="96"/>
      <c r="K228" s="96"/>
      <c r="L228" s="96"/>
      <c r="M228" s="96"/>
      <c r="N228" s="96"/>
      <c r="O228" s="96"/>
      <c r="P228" s="96"/>
      <c r="Q228" s="96"/>
      <c r="R228" s="96"/>
      <c r="S228" s="96"/>
      <c r="T228" s="96"/>
      <c r="U228" s="96"/>
      <c r="V228" s="96"/>
      <c r="W228" s="96"/>
      <c r="X228" s="96"/>
      <c r="Y228" s="96"/>
      <c r="Z228" s="96"/>
      <c r="AA228" s="96"/>
      <c r="AB228" s="96"/>
      <c r="AC228" s="96"/>
      <c r="AD228" s="96"/>
      <c r="AE228" s="96"/>
      <c r="AF228" s="96"/>
      <c r="AG228" s="96"/>
      <c r="AH228" s="96"/>
      <c r="AI228" s="96"/>
      <c r="AJ228" s="96"/>
      <c r="AK228" s="96"/>
      <c r="AL228" s="96"/>
      <c r="AM228" s="96"/>
    </row>
    <row r="229" spans="4:39" x14ac:dyDescent="0.2">
      <c r="D229" s="94"/>
      <c r="E229" s="96"/>
      <c r="F229" s="96"/>
      <c r="G229" s="96"/>
      <c r="H229" s="96"/>
      <c r="I229" s="96"/>
      <c r="J229" s="96"/>
      <c r="K229" s="96"/>
      <c r="L229" s="96"/>
      <c r="M229" s="96"/>
      <c r="N229" s="96"/>
      <c r="O229" s="96"/>
      <c r="P229" s="96"/>
      <c r="Q229" s="96"/>
      <c r="R229" s="96"/>
      <c r="S229" s="96"/>
      <c r="T229" s="96"/>
      <c r="U229" s="96"/>
      <c r="V229" s="96"/>
      <c r="W229" s="96"/>
      <c r="X229" s="96"/>
      <c r="Y229" s="96"/>
      <c r="Z229" s="96"/>
      <c r="AA229" s="96"/>
      <c r="AB229" s="96"/>
      <c r="AC229" s="96"/>
      <c r="AD229" s="96"/>
      <c r="AE229" s="96"/>
      <c r="AF229" s="96"/>
      <c r="AG229" s="96"/>
      <c r="AH229" s="96"/>
      <c r="AI229" s="96"/>
      <c r="AJ229" s="96"/>
      <c r="AK229" s="96"/>
      <c r="AL229" s="96"/>
      <c r="AM229" s="96"/>
    </row>
    <row r="230" spans="4:39" x14ac:dyDescent="0.2">
      <c r="D230" s="94"/>
      <c r="E230" s="96"/>
      <c r="F230" s="96"/>
      <c r="G230" s="96"/>
      <c r="H230" s="96"/>
      <c r="I230" s="96"/>
      <c r="J230" s="96"/>
      <c r="K230" s="96"/>
      <c r="L230" s="96"/>
      <c r="M230" s="96"/>
      <c r="N230" s="96"/>
      <c r="O230" s="96"/>
      <c r="P230" s="96"/>
      <c r="Q230" s="96"/>
      <c r="R230" s="96"/>
      <c r="S230" s="96"/>
      <c r="T230" s="96"/>
      <c r="U230" s="96"/>
      <c r="V230" s="96"/>
      <c r="W230" s="96"/>
      <c r="X230" s="96"/>
      <c r="Y230" s="96"/>
      <c r="Z230" s="96"/>
      <c r="AA230" s="96"/>
      <c r="AB230" s="96"/>
      <c r="AC230" s="96"/>
      <c r="AD230" s="96"/>
      <c r="AE230" s="96"/>
      <c r="AF230" s="96"/>
      <c r="AG230" s="96"/>
      <c r="AH230" s="96"/>
      <c r="AI230" s="96"/>
      <c r="AJ230" s="96"/>
      <c r="AK230" s="96"/>
      <c r="AL230" s="96"/>
      <c r="AM230" s="96"/>
    </row>
    <row r="231" spans="4:39" x14ac:dyDescent="0.2">
      <c r="D231" s="94"/>
      <c r="E231" s="96"/>
      <c r="F231" s="96"/>
      <c r="G231" s="96"/>
      <c r="H231" s="96"/>
      <c r="I231" s="96"/>
      <c r="J231" s="96"/>
      <c r="K231" s="96"/>
      <c r="L231" s="96"/>
      <c r="M231" s="96"/>
      <c r="N231" s="96"/>
      <c r="O231" s="96"/>
      <c r="P231" s="96"/>
      <c r="Q231" s="96"/>
      <c r="R231" s="96"/>
      <c r="S231" s="96"/>
      <c r="T231" s="96"/>
      <c r="U231" s="96"/>
      <c r="V231" s="96"/>
      <c r="W231" s="96"/>
      <c r="X231" s="96"/>
      <c r="Y231" s="96"/>
      <c r="Z231" s="96"/>
      <c r="AA231" s="96"/>
      <c r="AB231" s="96"/>
      <c r="AC231" s="96"/>
      <c r="AD231" s="96"/>
      <c r="AE231" s="96"/>
      <c r="AF231" s="96"/>
      <c r="AG231" s="96"/>
      <c r="AH231" s="96"/>
      <c r="AI231" s="96"/>
      <c r="AJ231" s="96"/>
      <c r="AK231" s="96"/>
      <c r="AL231" s="96"/>
      <c r="AM231" s="96"/>
    </row>
    <row r="232" spans="4:39" x14ac:dyDescent="0.2">
      <c r="D232" s="94"/>
      <c r="E232" s="96"/>
      <c r="F232" s="96"/>
      <c r="G232" s="96"/>
      <c r="H232" s="96"/>
      <c r="I232" s="96"/>
      <c r="J232" s="96"/>
      <c r="K232" s="96"/>
      <c r="L232" s="96"/>
      <c r="M232" s="96"/>
      <c r="N232" s="96"/>
      <c r="O232" s="96"/>
      <c r="P232" s="96"/>
      <c r="Q232" s="96"/>
      <c r="R232" s="96"/>
      <c r="S232" s="96"/>
      <c r="T232" s="96"/>
      <c r="U232" s="96"/>
      <c r="V232" s="96"/>
      <c r="W232" s="96"/>
      <c r="X232" s="96"/>
      <c r="Y232" s="96"/>
      <c r="Z232" s="96"/>
      <c r="AA232" s="96"/>
      <c r="AB232" s="96"/>
      <c r="AC232" s="96"/>
      <c r="AD232" s="96"/>
      <c r="AE232" s="96"/>
      <c r="AF232" s="96"/>
      <c r="AG232" s="96"/>
      <c r="AH232" s="96"/>
      <c r="AI232" s="96"/>
      <c r="AJ232" s="96"/>
      <c r="AK232" s="96"/>
      <c r="AL232" s="96"/>
      <c r="AM232" s="96"/>
    </row>
    <row r="233" spans="4:39" x14ac:dyDescent="0.2">
      <c r="D233" s="94"/>
      <c r="E233" s="96"/>
      <c r="F233" s="96"/>
      <c r="G233" s="96"/>
      <c r="H233" s="96"/>
      <c r="I233" s="96"/>
      <c r="J233" s="96"/>
      <c r="K233" s="96"/>
      <c r="L233" s="96"/>
      <c r="M233" s="96"/>
      <c r="N233" s="96"/>
      <c r="O233" s="96"/>
      <c r="P233" s="96"/>
      <c r="Q233" s="96"/>
      <c r="R233" s="96"/>
      <c r="S233" s="96"/>
      <c r="T233" s="96"/>
      <c r="U233" s="96"/>
      <c r="V233" s="96"/>
      <c r="W233" s="96"/>
      <c r="X233" s="96"/>
      <c r="Y233" s="96"/>
      <c r="Z233" s="96"/>
      <c r="AA233" s="96"/>
      <c r="AB233" s="96"/>
      <c r="AC233" s="96"/>
      <c r="AD233" s="96"/>
      <c r="AE233" s="96"/>
      <c r="AF233" s="96"/>
      <c r="AG233" s="96"/>
      <c r="AH233" s="96"/>
      <c r="AI233" s="96"/>
      <c r="AJ233" s="96"/>
      <c r="AK233" s="96"/>
      <c r="AL233" s="96"/>
      <c r="AM233" s="96"/>
    </row>
    <row r="234" spans="4:39" x14ac:dyDescent="0.2">
      <c r="D234" s="94"/>
      <c r="E234" s="96"/>
      <c r="F234" s="96"/>
      <c r="G234" s="96"/>
      <c r="H234" s="96"/>
      <c r="I234" s="96"/>
      <c r="J234" s="96"/>
      <c r="K234" s="96"/>
      <c r="L234" s="96"/>
      <c r="M234" s="96"/>
      <c r="N234" s="96"/>
      <c r="O234" s="96"/>
      <c r="P234" s="96"/>
      <c r="Q234" s="96"/>
      <c r="R234" s="96"/>
      <c r="S234" s="96"/>
      <c r="T234" s="96"/>
      <c r="U234" s="96"/>
      <c r="V234" s="96"/>
      <c r="W234" s="96"/>
      <c r="X234" s="96"/>
      <c r="Y234" s="96"/>
      <c r="Z234" s="96"/>
      <c r="AA234" s="96"/>
      <c r="AB234" s="96"/>
      <c r="AC234" s="96"/>
      <c r="AD234" s="96"/>
      <c r="AE234" s="96"/>
      <c r="AF234" s="96"/>
      <c r="AG234" s="96"/>
      <c r="AH234" s="96"/>
      <c r="AI234" s="96"/>
      <c r="AJ234" s="96"/>
      <c r="AK234" s="96"/>
      <c r="AL234" s="96"/>
      <c r="AM234" s="96"/>
    </row>
    <row r="235" spans="4:39" x14ac:dyDescent="0.2">
      <c r="D235" s="94"/>
      <c r="E235" s="96"/>
      <c r="F235" s="96"/>
      <c r="G235" s="96"/>
      <c r="H235" s="96"/>
      <c r="I235" s="96"/>
      <c r="J235" s="96"/>
      <c r="K235" s="96"/>
      <c r="L235" s="96"/>
      <c r="M235" s="96"/>
      <c r="N235" s="96"/>
      <c r="O235" s="96"/>
      <c r="P235" s="96"/>
      <c r="Q235" s="96"/>
      <c r="R235" s="96"/>
      <c r="S235" s="96"/>
      <c r="T235" s="96"/>
      <c r="U235" s="96"/>
      <c r="V235" s="96"/>
      <c r="W235" s="96"/>
      <c r="X235" s="96"/>
      <c r="Y235" s="96"/>
      <c r="Z235" s="96"/>
      <c r="AA235" s="96"/>
      <c r="AB235" s="96"/>
      <c r="AC235" s="96"/>
      <c r="AD235" s="96"/>
      <c r="AE235" s="96"/>
      <c r="AF235" s="96"/>
      <c r="AG235" s="96"/>
      <c r="AH235" s="96"/>
      <c r="AI235" s="96"/>
      <c r="AJ235" s="96"/>
      <c r="AK235" s="96"/>
      <c r="AL235" s="96"/>
      <c r="AM235" s="96"/>
    </row>
    <row r="236" spans="4:39" x14ac:dyDescent="0.2">
      <c r="D236" s="94"/>
      <c r="E236" s="96"/>
      <c r="F236" s="96"/>
      <c r="G236" s="96"/>
      <c r="H236" s="96"/>
      <c r="I236" s="96"/>
      <c r="J236" s="96"/>
      <c r="K236" s="96"/>
      <c r="L236" s="96"/>
      <c r="M236" s="96"/>
      <c r="N236" s="96"/>
      <c r="O236" s="96"/>
      <c r="P236" s="96"/>
      <c r="Q236" s="96"/>
      <c r="R236" s="96"/>
      <c r="S236" s="96"/>
      <c r="T236" s="96"/>
      <c r="U236" s="96"/>
      <c r="V236" s="96"/>
      <c r="W236" s="96"/>
      <c r="X236" s="96"/>
      <c r="Y236" s="96"/>
      <c r="Z236" s="96"/>
      <c r="AA236" s="96"/>
      <c r="AB236" s="96"/>
      <c r="AC236" s="96"/>
      <c r="AD236" s="96"/>
      <c r="AE236" s="96"/>
      <c r="AF236" s="96"/>
      <c r="AG236" s="96"/>
      <c r="AH236" s="96"/>
      <c r="AI236" s="96"/>
      <c r="AJ236" s="96"/>
      <c r="AK236" s="96"/>
      <c r="AL236" s="96"/>
      <c r="AM236" s="96"/>
    </row>
    <row r="237" spans="4:39" x14ac:dyDescent="0.2">
      <c r="D237" s="94"/>
      <c r="E237" s="96"/>
      <c r="F237" s="96"/>
      <c r="G237" s="96"/>
      <c r="H237" s="96"/>
      <c r="I237" s="96"/>
      <c r="J237" s="96"/>
      <c r="K237" s="96"/>
      <c r="L237" s="96"/>
      <c r="M237" s="96"/>
      <c r="N237" s="96"/>
      <c r="O237" s="96"/>
      <c r="P237" s="96"/>
      <c r="Q237" s="96"/>
      <c r="R237" s="96"/>
      <c r="S237" s="96"/>
      <c r="T237" s="96"/>
      <c r="U237" s="96"/>
      <c r="V237" s="96"/>
      <c r="W237" s="96"/>
      <c r="X237" s="96"/>
      <c r="Y237" s="96"/>
      <c r="Z237" s="96"/>
      <c r="AA237" s="96"/>
      <c r="AB237" s="96"/>
      <c r="AC237" s="96"/>
      <c r="AD237" s="96"/>
      <c r="AE237" s="96"/>
      <c r="AF237" s="96"/>
      <c r="AG237" s="96"/>
      <c r="AH237" s="96"/>
      <c r="AI237" s="96"/>
      <c r="AJ237" s="96"/>
      <c r="AK237" s="96"/>
      <c r="AL237" s="96"/>
      <c r="AM237" s="96"/>
    </row>
    <row r="238" spans="4:39" x14ac:dyDescent="0.2">
      <c r="D238" s="94"/>
      <c r="E238" s="96"/>
      <c r="F238" s="96"/>
      <c r="G238" s="96"/>
      <c r="H238" s="96"/>
      <c r="I238" s="96"/>
      <c r="J238" s="96"/>
      <c r="K238" s="96"/>
      <c r="L238" s="96"/>
      <c r="M238" s="96"/>
      <c r="N238" s="96"/>
      <c r="O238" s="96"/>
      <c r="P238" s="96"/>
      <c r="Q238" s="96"/>
      <c r="R238" s="96"/>
      <c r="S238" s="96"/>
      <c r="T238" s="96"/>
      <c r="U238" s="96"/>
      <c r="V238" s="96"/>
      <c r="W238" s="96"/>
      <c r="X238" s="96"/>
      <c r="Y238" s="96"/>
      <c r="Z238" s="96"/>
      <c r="AA238" s="96"/>
      <c r="AB238" s="96"/>
      <c r="AC238" s="96"/>
      <c r="AD238" s="96"/>
      <c r="AE238" s="96"/>
      <c r="AF238" s="96"/>
      <c r="AG238" s="96"/>
      <c r="AH238" s="96"/>
      <c r="AI238" s="96"/>
      <c r="AJ238" s="96"/>
      <c r="AK238" s="96"/>
      <c r="AL238" s="96"/>
      <c r="AM238" s="96"/>
    </row>
    <row r="239" spans="4:39" x14ac:dyDescent="0.2">
      <c r="D239" s="94"/>
      <c r="E239" s="96"/>
      <c r="F239" s="96"/>
      <c r="G239" s="96"/>
      <c r="H239" s="96"/>
      <c r="I239" s="96"/>
      <c r="J239" s="96"/>
      <c r="K239" s="96"/>
      <c r="L239" s="96"/>
      <c r="M239" s="96"/>
      <c r="N239" s="96"/>
      <c r="O239" s="96"/>
      <c r="P239" s="96"/>
      <c r="Q239" s="96"/>
      <c r="R239" s="96"/>
      <c r="S239" s="96"/>
      <c r="T239" s="96"/>
      <c r="U239" s="96"/>
      <c r="V239" s="96"/>
      <c r="W239" s="96"/>
      <c r="X239" s="96"/>
      <c r="Y239" s="96"/>
      <c r="Z239" s="96"/>
      <c r="AA239" s="96"/>
      <c r="AB239" s="96"/>
      <c r="AC239" s="96"/>
      <c r="AD239" s="96"/>
      <c r="AE239" s="96"/>
      <c r="AF239" s="96"/>
      <c r="AG239" s="96"/>
      <c r="AH239" s="96"/>
      <c r="AI239" s="96"/>
      <c r="AJ239" s="96"/>
      <c r="AK239" s="96"/>
      <c r="AL239" s="96"/>
      <c r="AM239" s="96"/>
    </row>
    <row r="240" spans="4:39" x14ac:dyDescent="0.2">
      <c r="D240" s="94"/>
      <c r="E240" s="96"/>
      <c r="F240" s="96"/>
      <c r="G240" s="96"/>
      <c r="H240" s="96"/>
      <c r="I240" s="96"/>
      <c r="J240" s="96"/>
      <c r="K240" s="96"/>
      <c r="L240" s="96"/>
      <c r="M240" s="96"/>
      <c r="N240" s="96"/>
      <c r="O240" s="96"/>
      <c r="P240" s="96"/>
      <c r="Q240" s="96"/>
      <c r="R240" s="96"/>
      <c r="S240" s="96"/>
      <c r="T240" s="96"/>
      <c r="U240" s="96"/>
      <c r="V240" s="96"/>
      <c r="W240" s="96"/>
      <c r="X240" s="96"/>
      <c r="Y240" s="96"/>
      <c r="Z240" s="96"/>
      <c r="AA240" s="96"/>
      <c r="AB240" s="96"/>
      <c r="AC240" s="96"/>
      <c r="AD240" s="96"/>
      <c r="AE240" s="96"/>
      <c r="AF240" s="96"/>
      <c r="AG240" s="96"/>
      <c r="AH240" s="96"/>
      <c r="AI240" s="96"/>
      <c r="AJ240" s="96"/>
      <c r="AK240" s="96"/>
      <c r="AL240" s="96"/>
      <c r="AM240" s="96"/>
    </row>
    <row r="241" spans="4:39" x14ac:dyDescent="0.2">
      <c r="D241" s="94"/>
      <c r="E241" s="96"/>
      <c r="F241" s="96"/>
      <c r="G241" s="96"/>
      <c r="H241" s="96"/>
      <c r="I241" s="96"/>
      <c r="J241" s="96"/>
      <c r="K241" s="96"/>
      <c r="L241" s="96"/>
      <c r="M241" s="96"/>
      <c r="N241" s="96"/>
      <c r="O241" s="96"/>
      <c r="P241" s="96"/>
      <c r="Q241" s="96"/>
      <c r="R241" s="96"/>
      <c r="S241" s="96"/>
      <c r="T241" s="96"/>
      <c r="U241" s="96"/>
      <c r="V241" s="96"/>
      <c r="W241" s="96"/>
      <c r="X241" s="96"/>
      <c r="Y241" s="96"/>
      <c r="Z241" s="96"/>
      <c r="AA241" s="96"/>
      <c r="AB241" s="96"/>
      <c r="AC241" s="96"/>
      <c r="AD241" s="96"/>
      <c r="AE241" s="96"/>
      <c r="AF241" s="96"/>
      <c r="AG241" s="96"/>
      <c r="AH241" s="96"/>
      <c r="AI241" s="96"/>
      <c r="AJ241" s="96"/>
      <c r="AK241" s="96"/>
      <c r="AL241" s="96"/>
      <c r="AM241" s="96"/>
    </row>
    <row r="242" spans="4:39" x14ac:dyDescent="0.2">
      <c r="D242" s="94"/>
      <c r="E242" s="96"/>
      <c r="F242" s="96"/>
      <c r="G242" s="96"/>
      <c r="H242" s="96"/>
      <c r="I242" s="96"/>
      <c r="J242" s="96"/>
      <c r="K242" s="96"/>
      <c r="L242" s="96"/>
      <c r="M242" s="96"/>
      <c r="N242" s="96"/>
      <c r="O242" s="96"/>
      <c r="P242" s="96"/>
      <c r="Q242" s="96"/>
      <c r="R242" s="96"/>
      <c r="S242" s="96"/>
      <c r="T242" s="96"/>
      <c r="U242" s="96"/>
      <c r="V242" s="96"/>
      <c r="W242" s="96"/>
      <c r="X242" s="96"/>
      <c r="Y242" s="96"/>
      <c r="Z242" s="96"/>
      <c r="AA242" s="96"/>
      <c r="AB242" s="96"/>
      <c r="AC242" s="96"/>
      <c r="AD242" s="96"/>
      <c r="AE242" s="96"/>
      <c r="AF242" s="96"/>
      <c r="AG242" s="96"/>
      <c r="AH242" s="96"/>
      <c r="AI242" s="96"/>
      <c r="AJ242" s="96"/>
      <c r="AK242" s="96"/>
      <c r="AL242" s="96"/>
      <c r="AM242" s="96"/>
    </row>
    <row r="243" spans="4:39" x14ac:dyDescent="0.2">
      <c r="D243" s="94"/>
      <c r="E243" s="96"/>
      <c r="F243" s="96"/>
      <c r="G243" s="96"/>
      <c r="H243" s="96"/>
      <c r="I243" s="96"/>
      <c r="J243" s="96"/>
      <c r="K243" s="96"/>
      <c r="L243" s="96"/>
      <c r="M243" s="96"/>
      <c r="N243" s="96"/>
      <c r="O243" s="96"/>
      <c r="P243" s="96"/>
      <c r="Q243" s="96"/>
      <c r="R243" s="96"/>
      <c r="S243" s="96"/>
      <c r="T243" s="96"/>
      <c r="U243" s="96"/>
      <c r="V243" s="96"/>
      <c r="W243" s="96"/>
      <c r="X243" s="96"/>
      <c r="Y243" s="96"/>
      <c r="Z243" s="96"/>
      <c r="AA243" s="96"/>
      <c r="AB243" s="96"/>
      <c r="AC243" s="96"/>
      <c r="AD243" s="96"/>
      <c r="AE243" s="96"/>
      <c r="AF243" s="96"/>
      <c r="AG243" s="96"/>
      <c r="AH243" s="96"/>
      <c r="AI243" s="96"/>
      <c r="AJ243" s="96"/>
      <c r="AK243" s="96"/>
      <c r="AL243" s="96"/>
      <c r="AM243" s="96"/>
    </row>
    <row r="244" spans="4:39" x14ac:dyDescent="0.2">
      <c r="D244" s="94"/>
      <c r="E244" s="96"/>
      <c r="F244" s="96"/>
      <c r="G244" s="96"/>
      <c r="H244" s="96"/>
      <c r="I244" s="96"/>
      <c r="J244" s="96"/>
      <c r="K244" s="96"/>
      <c r="L244" s="96"/>
      <c r="M244" s="96"/>
      <c r="N244" s="96"/>
      <c r="O244" s="96"/>
      <c r="P244" s="96"/>
      <c r="Q244" s="96"/>
      <c r="R244" s="96"/>
      <c r="S244" s="96"/>
      <c r="T244" s="96"/>
      <c r="U244" s="96"/>
      <c r="V244" s="96"/>
      <c r="W244" s="96"/>
      <c r="X244" s="96"/>
      <c r="Y244" s="96"/>
      <c r="Z244" s="96"/>
      <c r="AA244" s="96"/>
      <c r="AB244" s="96"/>
      <c r="AC244" s="96"/>
      <c r="AD244" s="96"/>
      <c r="AE244" s="96"/>
      <c r="AF244" s="96"/>
      <c r="AG244" s="96"/>
      <c r="AH244" s="96"/>
      <c r="AI244" s="96"/>
      <c r="AJ244" s="96"/>
      <c r="AK244" s="96"/>
      <c r="AL244" s="96"/>
      <c r="AM244" s="96"/>
    </row>
    <row r="245" spans="4:39" x14ac:dyDescent="0.2">
      <c r="D245" s="94"/>
      <c r="E245" s="96"/>
      <c r="F245" s="96"/>
      <c r="G245" s="96"/>
      <c r="H245" s="96"/>
      <c r="I245" s="96"/>
      <c r="J245" s="96"/>
      <c r="K245" s="96"/>
      <c r="L245" s="96"/>
      <c r="M245" s="96"/>
      <c r="N245" s="96"/>
      <c r="O245" s="96"/>
      <c r="P245" s="96"/>
      <c r="Q245" s="96"/>
      <c r="R245" s="96"/>
      <c r="S245" s="96"/>
      <c r="T245" s="96"/>
      <c r="U245" s="96"/>
      <c r="V245" s="96"/>
      <c r="W245" s="96"/>
      <c r="X245" s="96"/>
      <c r="Y245" s="96"/>
      <c r="Z245" s="96"/>
      <c r="AA245" s="96"/>
      <c r="AB245" s="96"/>
      <c r="AC245" s="96"/>
      <c r="AD245" s="96"/>
      <c r="AE245" s="96"/>
      <c r="AF245" s="96"/>
      <c r="AG245" s="96"/>
      <c r="AH245" s="96"/>
      <c r="AI245" s="96"/>
      <c r="AJ245" s="96"/>
      <c r="AK245" s="96"/>
      <c r="AL245" s="96"/>
      <c r="AM245" s="96"/>
    </row>
    <row r="246" spans="4:39" x14ac:dyDescent="0.2">
      <c r="D246" s="94"/>
      <c r="E246" s="96"/>
      <c r="F246" s="96"/>
      <c r="G246" s="96"/>
      <c r="H246" s="96"/>
      <c r="I246" s="96"/>
      <c r="J246" s="96"/>
      <c r="K246" s="96"/>
      <c r="L246" s="96"/>
      <c r="M246" s="96"/>
      <c r="N246" s="96"/>
      <c r="O246" s="96"/>
      <c r="P246" s="96"/>
      <c r="Q246" s="96"/>
      <c r="R246" s="96"/>
      <c r="S246" s="96"/>
      <c r="T246" s="96"/>
      <c r="U246" s="96"/>
      <c r="V246" s="96"/>
      <c r="W246" s="96"/>
      <c r="X246" s="96"/>
      <c r="Y246" s="96"/>
      <c r="Z246" s="96"/>
      <c r="AA246" s="96"/>
      <c r="AB246" s="96"/>
      <c r="AC246" s="96"/>
      <c r="AD246" s="96"/>
      <c r="AE246" s="96"/>
      <c r="AF246" s="96"/>
      <c r="AG246" s="96"/>
      <c r="AH246" s="96"/>
      <c r="AI246" s="96"/>
      <c r="AJ246" s="96"/>
      <c r="AK246" s="96"/>
      <c r="AL246" s="96"/>
      <c r="AM246" s="96"/>
    </row>
    <row r="247" spans="4:39" x14ac:dyDescent="0.2">
      <c r="D247" s="94"/>
      <c r="E247" s="96"/>
      <c r="F247" s="96"/>
      <c r="G247" s="96"/>
      <c r="H247" s="96"/>
      <c r="I247" s="96"/>
      <c r="J247" s="96"/>
      <c r="K247" s="96"/>
      <c r="L247" s="96"/>
      <c r="M247" s="96"/>
      <c r="N247" s="96"/>
      <c r="O247" s="96"/>
      <c r="P247" s="96"/>
      <c r="Q247" s="96"/>
      <c r="R247" s="96"/>
      <c r="S247" s="96"/>
      <c r="T247" s="96"/>
      <c r="U247" s="96"/>
      <c r="V247" s="96"/>
      <c r="W247" s="96"/>
      <c r="X247" s="96"/>
      <c r="Y247" s="96"/>
      <c r="Z247" s="96"/>
      <c r="AA247" s="96"/>
      <c r="AB247" s="96"/>
      <c r="AC247" s="96"/>
      <c r="AD247" s="96"/>
      <c r="AE247" s="96"/>
      <c r="AF247" s="96"/>
      <c r="AG247" s="96"/>
      <c r="AH247" s="96"/>
      <c r="AI247" s="96"/>
      <c r="AJ247" s="96"/>
      <c r="AK247" s="96"/>
      <c r="AL247" s="96"/>
      <c r="AM247" s="96"/>
    </row>
    <row r="248" spans="4:39" x14ac:dyDescent="0.2">
      <c r="D248" s="94"/>
      <c r="E248" s="96"/>
      <c r="F248" s="96"/>
      <c r="G248" s="96"/>
      <c r="H248" s="96"/>
      <c r="I248" s="96"/>
      <c r="J248" s="96"/>
      <c r="K248" s="96"/>
      <c r="L248" s="96"/>
      <c r="M248" s="96"/>
      <c r="N248" s="96"/>
      <c r="O248" s="96"/>
      <c r="P248" s="96"/>
      <c r="Q248" s="96"/>
      <c r="R248" s="96"/>
      <c r="S248" s="96"/>
      <c r="T248" s="96"/>
      <c r="U248" s="96"/>
      <c r="V248" s="96"/>
      <c r="W248" s="96"/>
      <c r="X248" s="96"/>
      <c r="Y248" s="96"/>
      <c r="Z248" s="96"/>
      <c r="AA248" s="96"/>
      <c r="AB248" s="96"/>
      <c r="AC248" s="96"/>
      <c r="AD248" s="96"/>
      <c r="AE248" s="96"/>
      <c r="AF248" s="96"/>
      <c r="AG248" s="96"/>
      <c r="AH248" s="96"/>
      <c r="AI248" s="96"/>
      <c r="AJ248" s="96"/>
      <c r="AK248" s="96"/>
      <c r="AL248" s="96"/>
      <c r="AM248" s="96"/>
    </row>
    <row r="249" spans="4:39" x14ac:dyDescent="0.2">
      <c r="D249" s="94"/>
      <c r="E249" s="96"/>
      <c r="F249" s="96"/>
      <c r="G249" s="96"/>
      <c r="H249" s="96"/>
      <c r="I249" s="96"/>
      <c r="J249" s="96"/>
      <c r="K249" s="96"/>
      <c r="L249" s="96"/>
      <c r="M249" s="96"/>
      <c r="N249" s="96"/>
      <c r="O249" s="96"/>
      <c r="P249" s="96"/>
      <c r="Q249" s="96"/>
      <c r="R249" s="96"/>
      <c r="S249" s="96"/>
      <c r="T249" s="96"/>
      <c r="U249" s="96"/>
      <c r="V249" s="96"/>
      <c r="W249" s="96"/>
      <c r="X249" s="96"/>
      <c r="Y249" s="96"/>
      <c r="Z249" s="96"/>
      <c r="AA249" s="96"/>
      <c r="AB249" s="96"/>
      <c r="AC249" s="96"/>
      <c r="AD249" s="96"/>
      <c r="AE249" s="96"/>
      <c r="AF249" s="96"/>
      <c r="AG249" s="96"/>
      <c r="AH249" s="96"/>
      <c r="AI249" s="96"/>
      <c r="AJ249" s="96"/>
      <c r="AK249" s="96"/>
      <c r="AL249" s="96"/>
      <c r="AM249" s="96"/>
    </row>
    <row r="250" spans="4:39" x14ac:dyDescent="0.2">
      <c r="D250" s="94"/>
      <c r="E250" s="96"/>
      <c r="F250" s="96"/>
      <c r="G250" s="96"/>
      <c r="H250" s="96"/>
      <c r="I250" s="96"/>
      <c r="J250" s="96"/>
      <c r="K250" s="96"/>
      <c r="L250" s="96"/>
      <c r="M250" s="96"/>
      <c r="N250" s="96"/>
      <c r="O250" s="96"/>
      <c r="P250" s="96"/>
      <c r="Q250" s="96"/>
      <c r="R250" s="96"/>
      <c r="S250" s="96"/>
      <c r="T250" s="96"/>
      <c r="U250" s="96"/>
      <c r="V250" s="96"/>
      <c r="W250" s="96"/>
      <c r="X250" s="96"/>
      <c r="Y250" s="96"/>
      <c r="Z250" s="96"/>
      <c r="AA250" s="96"/>
      <c r="AB250" s="96"/>
      <c r="AC250" s="96"/>
      <c r="AD250" s="96"/>
      <c r="AE250" s="96"/>
      <c r="AF250" s="96"/>
      <c r="AG250" s="96"/>
      <c r="AH250" s="96"/>
      <c r="AI250" s="96"/>
      <c r="AJ250" s="96"/>
      <c r="AK250" s="96"/>
      <c r="AL250" s="96"/>
      <c r="AM250" s="96"/>
    </row>
    <row r="251" spans="4:39" x14ac:dyDescent="0.2">
      <c r="D251" s="94"/>
      <c r="E251" s="96"/>
      <c r="F251" s="96"/>
      <c r="G251" s="96"/>
      <c r="H251" s="96"/>
      <c r="I251" s="96"/>
      <c r="J251" s="96"/>
      <c r="K251" s="96"/>
      <c r="L251" s="96"/>
      <c r="M251" s="96"/>
      <c r="N251" s="96"/>
      <c r="O251" s="96"/>
      <c r="P251" s="96"/>
      <c r="Q251" s="96"/>
      <c r="R251" s="96"/>
      <c r="S251" s="96"/>
      <c r="T251" s="96"/>
      <c r="U251" s="96"/>
      <c r="V251" s="96"/>
      <c r="W251" s="96"/>
      <c r="X251" s="96"/>
      <c r="Y251" s="96"/>
      <c r="Z251" s="96"/>
      <c r="AA251" s="96"/>
      <c r="AB251" s="96"/>
      <c r="AC251" s="96"/>
      <c r="AD251" s="96"/>
      <c r="AE251" s="96"/>
      <c r="AF251" s="96"/>
      <c r="AG251" s="96"/>
      <c r="AH251" s="96"/>
      <c r="AI251" s="96"/>
      <c r="AJ251" s="96"/>
      <c r="AK251" s="96"/>
      <c r="AL251" s="96"/>
      <c r="AM251" s="96"/>
    </row>
    <row r="252" spans="4:39" x14ac:dyDescent="0.2">
      <c r="D252" s="94"/>
      <c r="E252" s="96"/>
      <c r="F252" s="96"/>
      <c r="G252" s="96"/>
      <c r="H252" s="96"/>
      <c r="I252" s="96"/>
      <c r="J252" s="96"/>
      <c r="K252" s="96"/>
      <c r="L252" s="96"/>
      <c r="M252" s="96"/>
      <c r="N252" s="96"/>
      <c r="O252" s="96"/>
      <c r="P252" s="96"/>
      <c r="Q252" s="96"/>
      <c r="R252" s="96"/>
      <c r="S252" s="96"/>
      <c r="T252" s="96"/>
      <c r="U252" s="96"/>
      <c r="V252" s="96"/>
      <c r="W252" s="96"/>
      <c r="X252" s="96"/>
      <c r="Y252" s="96"/>
      <c r="Z252" s="96"/>
      <c r="AA252" s="96"/>
      <c r="AB252" s="96"/>
      <c r="AC252" s="96"/>
      <c r="AD252" s="96"/>
      <c r="AE252" s="96"/>
      <c r="AF252" s="96"/>
      <c r="AG252" s="96"/>
      <c r="AH252" s="96"/>
      <c r="AI252" s="96"/>
      <c r="AJ252" s="96"/>
      <c r="AK252" s="96"/>
      <c r="AL252" s="96"/>
      <c r="AM252" s="96"/>
    </row>
    <row r="253" spans="4:39" x14ac:dyDescent="0.2">
      <c r="D253" s="94"/>
      <c r="E253" s="96"/>
      <c r="F253" s="96"/>
      <c r="G253" s="96"/>
      <c r="H253" s="96"/>
      <c r="I253" s="96"/>
      <c r="J253" s="96"/>
      <c r="K253" s="96"/>
      <c r="L253" s="96"/>
      <c r="M253" s="96"/>
      <c r="N253" s="96"/>
      <c r="O253" s="96"/>
      <c r="P253" s="96"/>
      <c r="Q253" s="96"/>
      <c r="R253" s="96"/>
      <c r="S253" s="96"/>
      <c r="T253" s="96"/>
      <c r="U253" s="96"/>
      <c r="V253" s="96"/>
      <c r="W253" s="96"/>
      <c r="X253" s="96"/>
      <c r="Y253" s="96"/>
      <c r="Z253" s="96"/>
      <c r="AA253" s="96"/>
      <c r="AB253" s="96"/>
      <c r="AC253" s="96"/>
      <c r="AD253" s="96"/>
      <c r="AE253" s="96"/>
      <c r="AF253" s="96"/>
      <c r="AG253" s="96"/>
      <c r="AH253" s="96"/>
      <c r="AI253" s="96"/>
      <c r="AJ253" s="96"/>
      <c r="AK253" s="96"/>
      <c r="AL253" s="96"/>
      <c r="AM253" s="96"/>
    </row>
    <row r="254" spans="4:39" x14ac:dyDescent="0.2">
      <c r="D254" s="94"/>
      <c r="E254" s="96"/>
      <c r="F254" s="96"/>
      <c r="G254" s="96"/>
      <c r="H254" s="96"/>
      <c r="I254" s="96"/>
      <c r="J254" s="96"/>
      <c r="K254" s="96"/>
      <c r="L254" s="96"/>
      <c r="M254" s="96"/>
      <c r="N254" s="96"/>
      <c r="O254" s="96"/>
      <c r="P254" s="96"/>
      <c r="Q254" s="96"/>
      <c r="R254" s="96"/>
      <c r="S254" s="96"/>
      <c r="T254" s="96"/>
      <c r="U254" s="96"/>
      <c r="V254" s="96"/>
      <c r="W254" s="96"/>
      <c r="X254" s="96"/>
      <c r="Y254" s="96"/>
      <c r="Z254" s="96"/>
      <c r="AA254" s="96"/>
      <c r="AB254" s="96"/>
      <c r="AC254" s="96"/>
      <c r="AD254" s="96"/>
      <c r="AE254" s="96"/>
      <c r="AF254" s="96"/>
      <c r="AG254" s="96"/>
      <c r="AH254" s="96"/>
      <c r="AI254" s="96"/>
      <c r="AJ254" s="96"/>
      <c r="AK254" s="96"/>
      <c r="AL254" s="96"/>
      <c r="AM254" s="96"/>
    </row>
    <row r="255" spans="4:39" x14ac:dyDescent="0.2">
      <c r="D255" s="94"/>
      <c r="E255" s="96"/>
      <c r="F255" s="96"/>
      <c r="G255" s="96"/>
      <c r="H255" s="96"/>
      <c r="I255" s="96"/>
      <c r="J255" s="96"/>
      <c r="K255" s="96"/>
      <c r="L255" s="96"/>
      <c r="M255" s="96"/>
      <c r="N255" s="96"/>
      <c r="O255" s="96"/>
      <c r="P255" s="96"/>
      <c r="Q255" s="96"/>
      <c r="R255" s="96"/>
      <c r="S255" s="96"/>
      <c r="T255" s="96"/>
      <c r="U255" s="96"/>
      <c r="V255" s="96"/>
      <c r="W255" s="96"/>
      <c r="X255" s="96"/>
      <c r="Y255" s="96"/>
      <c r="Z255" s="96"/>
      <c r="AA255" s="96"/>
      <c r="AB255" s="96"/>
      <c r="AC255" s="96"/>
      <c r="AD255" s="96"/>
      <c r="AE255" s="96"/>
      <c r="AF255" s="96"/>
      <c r="AG255" s="96"/>
      <c r="AH255" s="96"/>
      <c r="AI255" s="96"/>
      <c r="AJ255" s="96"/>
      <c r="AK255" s="96"/>
      <c r="AL255" s="96"/>
      <c r="AM255" s="96"/>
    </row>
    <row r="256" spans="4:39" x14ac:dyDescent="0.2">
      <c r="D256" s="94"/>
      <c r="E256" s="96"/>
      <c r="F256" s="96"/>
      <c r="G256" s="96"/>
      <c r="H256" s="96"/>
      <c r="I256" s="96"/>
      <c r="J256" s="96"/>
      <c r="K256" s="96"/>
      <c r="L256" s="96"/>
      <c r="M256" s="96"/>
      <c r="N256" s="96"/>
      <c r="O256" s="96"/>
      <c r="P256" s="96"/>
      <c r="Q256" s="96"/>
      <c r="R256" s="96"/>
      <c r="S256" s="96"/>
      <c r="T256" s="96"/>
      <c r="U256" s="96"/>
      <c r="V256" s="96"/>
      <c r="W256" s="96"/>
      <c r="X256" s="96"/>
      <c r="Y256" s="96"/>
      <c r="Z256" s="96"/>
      <c r="AA256" s="96"/>
      <c r="AB256" s="96"/>
      <c r="AC256" s="96"/>
      <c r="AD256" s="96"/>
      <c r="AE256" s="96"/>
      <c r="AF256" s="96"/>
      <c r="AG256" s="96"/>
      <c r="AH256" s="96"/>
      <c r="AI256" s="96"/>
      <c r="AJ256" s="96"/>
      <c r="AK256" s="96"/>
      <c r="AL256" s="96"/>
      <c r="AM256" s="96"/>
    </row>
    <row r="257" spans="4:39" x14ac:dyDescent="0.2">
      <c r="D257" s="94"/>
      <c r="E257" s="96"/>
      <c r="F257" s="96"/>
      <c r="G257" s="96"/>
      <c r="H257" s="96"/>
      <c r="I257" s="96"/>
      <c r="J257" s="96"/>
      <c r="K257" s="96"/>
      <c r="L257" s="96"/>
      <c r="M257" s="96"/>
      <c r="N257" s="96"/>
      <c r="O257" s="96"/>
      <c r="P257" s="96"/>
      <c r="Q257" s="96"/>
      <c r="R257" s="96"/>
      <c r="S257" s="96"/>
      <c r="T257" s="96"/>
      <c r="U257" s="96"/>
      <c r="V257" s="96"/>
      <c r="W257" s="96"/>
      <c r="X257" s="96"/>
      <c r="Y257" s="96"/>
      <c r="Z257" s="96"/>
      <c r="AA257" s="96"/>
      <c r="AB257" s="96"/>
      <c r="AC257" s="96"/>
      <c r="AD257" s="96"/>
      <c r="AE257" s="96"/>
      <c r="AF257" s="96"/>
      <c r="AG257" s="96"/>
      <c r="AH257" s="96"/>
      <c r="AI257" s="96"/>
      <c r="AJ257" s="96"/>
      <c r="AK257" s="96"/>
      <c r="AL257" s="96"/>
      <c r="AM257" s="96"/>
    </row>
    <row r="258" spans="4:39" x14ac:dyDescent="0.2">
      <c r="D258" s="94"/>
      <c r="E258" s="96"/>
      <c r="F258" s="96"/>
      <c r="G258" s="96"/>
      <c r="H258" s="96"/>
      <c r="I258" s="96"/>
      <c r="J258" s="96"/>
      <c r="K258" s="96"/>
      <c r="L258" s="96"/>
      <c r="M258" s="96"/>
      <c r="N258" s="96"/>
      <c r="O258" s="96"/>
      <c r="P258" s="96"/>
      <c r="Q258" s="96"/>
      <c r="R258" s="96"/>
      <c r="S258" s="96"/>
      <c r="T258" s="96"/>
      <c r="U258" s="96"/>
      <c r="V258" s="96"/>
      <c r="W258" s="96"/>
      <c r="X258" s="96"/>
      <c r="Y258" s="96"/>
      <c r="Z258" s="96"/>
      <c r="AA258" s="96"/>
      <c r="AB258" s="96"/>
      <c r="AC258" s="96"/>
      <c r="AD258" s="96"/>
      <c r="AE258" s="96"/>
      <c r="AF258" s="96"/>
      <c r="AG258" s="96"/>
      <c r="AH258" s="96"/>
      <c r="AI258" s="96"/>
      <c r="AJ258" s="96"/>
      <c r="AK258" s="96"/>
      <c r="AL258" s="96"/>
      <c r="AM258" s="96"/>
    </row>
    <row r="259" spans="4:39" x14ac:dyDescent="0.2">
      <c r="D259" s="94"/>
      <c r="E259" s="96"/>
      <c r="F259" s="96"/>
      <c r="G259" s="96"/>
      <c r="H259" s="96"/>
      <c r="I259" s="96"/>
      <c r="J259" s="96"/>
      <c r="K259" s="96"/>
      <c r="L259" s="96"/>
      <c r="M259" s="96"/>
      <c r="N259" s="96"/>
      <c r="O259" s="96"/>
      <c r="P259" s="96"/>
      <c r="Q259" s="96"/>
      <c r="R259" s="96"/>
      <c r="S259" s="96"/>
      <c r="T259" s="96"/>
      <c r="U259" s="96"/>
      <c r="V259" s="96"/>
      <c r="W259" s="96"/>
      <c r="X259" s="96"/>
      <c r="Y259" s="96"/>
      <c r="Z259" s="96"/>
      <c r="AA259" s="96"/>
      <c r="AB259" s="96"/>
      <c r="AC259" s="96"/>
      <c r="AD259" s="96"/>
      <c r="AE259" s="96"/>
      <c r="AF259" s="96"/>
      <c r="AG259" s="96"/>
      <c r="AH259" s="96"/>
      <c r="AI259" s="96"/>
      <c r="AJ259" s="96"/>
      <c r="AK259" s="96"/>
      <c r="AL259" s="96"/>
      <c r="AM259" s="96"/>
    </row>
    <row r="260" spans="4:39" x14ac:dyDescent="0.2">
      <c r="D260" s="94"/>
      <c r="E260" s="96"/>
      <c r="F260" s="96"/>
      <c r="G260" s="96"/>
      <c r="H260" s="96"/>
      <c r="I260" s="96"/>
      <c r="J260" s="96"/>
      <c r="K260" s="96"/>
      <c r="L260" s="96"/>
      <c r="M260" s="96"/>
      <c r="N260" s="96"/>
      <c r="O260" s="96"/>
      <c r="P260" s="96"/>
      <c r="Q260" s="96"/>
      <c r="R260" s="96"/>
      <c r="S260" s="96"/>
      <c r="T260" s="96"/>
      <c r="U260" s="96"/>
      <c r="V260" s="96"/>
      <c r="W260" s="96"/>
      <c r="X260" s="96"/>
      <c r="Y260" s="96"/>
      <c r="Z260" s="96"/>
      <c r="AA260" s="96"/>
      <c r="AB260" s="96"/>
      <c r="AC260" s="96"/>
      <c r="AD260" s="96"/>
      <c r="AE260" s="96"/>
      <c r="AF260" s="96"/>
      <c r="AG260" s="96"/>
      <c r="AH260" s="96"/>
      <c r="AI260" s="96"/>
      <c r="AJ260" s="96"/>
      <c r="AK260" s="96"/>
      <c r="AL260" s="96"/>
      <c r="AM260" s="96"/>
    </row>
    <row r="261" spans="4:39" x14ac:dyDescent="0.2">
      <c r="D261" s="94"/>
      <c r="E261" s="96"/>
      <c r="F261" s="96"/>
      <c r="G261" s="96"/>
      <c r="H261" s="96"/>
      <c r="I261" s="96"/>
      <c r="J261" s="96"/>
      <c r="K261" s="96"/>
      <c r="L261" s="96"/>
      <c r="M261" s="96"/>
      <c r="N261" s="96"/>
      <c r="O261" s="96"/>
      <c r="P261" s="96"/>
      <c r="Q261" s="96"/>
      <c r="R261" s="96"/>
      <c r="S261" s="96"/>
      <c r="T261" s="96"/>
      <c r="U261" s="96"/>
      <c r="V261" s="96"/>
      <c r="W261" s="96"/>
      <c r="X261" s="96"/>
      <c r="Y261" s="96"/>
      <c r="Z261" s="96"/>
      <c r="AA261" s="96"/>
      <c r="AB261" s="96"/>
      <c r="AC261" s="96"/>
      <c r="AD261" s="96"/>
      <c r="AE261" s="96"/>
      <c r="AF261" s="96"/>
      <c r="AG261" s="96"/>
      <c r="AH261" s="96"/>
      <c r="AI261" s="96"/>
      <c r="AJ261" s="96"/>
      <c r="AK261" s="96"/>
      <c r="AL261" s="96"/>
      <c r="AM261" s="96"/>
    </row>
    <row r="262" spans="4:39" x14ac:dyDescent="0.2">
      <c r="D262" s="94"/>
      <c r="E262" s="96"/>
      <c r="F262" s="96"/>
      <c r="G262" s="96"/>
      <c r="H262" s="96"/>
      <c r="I262" s="96"/>
      <c r="J262" s="96"/>
      <c r="K262" s="96"/>
      <c r="L262" s="96"/>
      <c r="M262" s="96"/>
      <c r="N262" s="96"/>
      <c r="O262" s="96"/>
      <c r="P262" s="96"/>
      <c r="Q262" s="96"/>
      <c r="R262" s="96"/>
      <c r="S262" s="96"/>
      <c r="T262" s="96"/>
      <c r="U262" s="96"/>
      <c r="V262" s="96"/>
      <c r="W262" s="96"/>
      <c r="X262" s="96"/>
      <c r="Y262" s="96"/>
      <c r="Z262" s="96"/>
      <c r="AA262" s="96"/>
      <c r="AB262" s="96"/>
      <c r="AC262" s="96"/>
      <c r="AD262" s="96"/>
      <c r="AE262" s="96"/>
      <c r="AF262" s="96"/>
      <c r="AG262" s="96"/>
      <c r="AH262" s="96"/>
      <c r="AI262" s="96"/>
      <c r="AJ262" s="96"/>
      <c r="AK262" s="96"/>
      <c r="AL262" s="96"/>
      <c r="AM262" s="96"/>
    </row>
    <row r="263" spans="4:39" x14ac:dyDescent="0.2">
      <c r="D263" s="94"/>
      <c r="E263" s="96"/>
      <c r="F263" s="96"/>
      <c r="G263" s="96"/>
      <c r="H263" s="96"/>
      <c r="I263" s="96"/>
      <c r="J263" s="96"/>
      <c r="K263" s="96"/>
      <c r="L263" s="96"/>
      <c r="M263" s="96"/>
      <c r="N263" s="96"/>
      <c r="O263" s="96"/>
      <c r="P263" s="96"/>
      <c r="Q263" s="96"/>
      <c r="R263" s="96"/>
      <c r="S263" s="96"/>
      <c r="T263" s="96"/>
      <c r="U263" s="96"/>
      <c r="V263" s="96"/>
      <c r="W263" s="96"/>
      <c r="X263" s="96"/>
      <c r="Y263" s="96"/>
      <c r="Z263" s="96"/>
      <c r="AA263" s="96"/>
      <c r="AB263" s="96"/>
      <c r="AC263" s="96"/>
      <c r="AD263" s="96"/>
      <c r="AE263" s="96"/>
      <c r="AF263" s="96"/>
      <c r="AG263" s="96"/>
      <c r="AH263" s="96"/>
      <c r="AI263" s="96"/>
      <c r="AJ263" s="96"/>
      <c r="AK263" s="96"/>
      <c r="AL263" s="96"/>
      <c r="AM263" s="96"/>
    </row>
    <row r="264" spans="4:39" x14ac:dyDescent="0.2">
      <c r="D264" s="94"/>
      <c r="E264" s="96"/>
      <c r="F264" s="96"/>
      <c r="G264" s="96"/>
      <c r="H264" s="96"/>
      <c r="I264" s="96"/>
      <c r="J264" s="96"/>
      <c r="K264" s="96"/>
      <c r="L264" s="96"/>
      <c r="M264" s="96"/>
      <c r="N264" s="96"/>
      <c r="O264" s="96"/>
      <c r="P264" s="96"/>
      <c r="Q264" s="96"/>
      <c r="R264" s="96"/>
      <c r="S264" s="96"/>
      <c r="T264" s="96"/>
      <c r="U264" s="96"/>
      <c r="V264" s="96"/>
      <c r="W264" s="96"/>
      <c r="X264" s="96"/>
      <c r="Y264" s="96"/>
      <c r="Z264" s="96"/>
      <c r="AA264" s="96"/>
      <c r="AB264" s="96"/>
      <c r="AC264" s="96"/>
      <c r="AD264" s="96"/>
      <c r="AE264" s="96"/>
      <c r="AF264" s="96"/>
      <c r="AG264" s="96"/>
      <c r="AH264" s="96"/>
      <c r="AI264" s="96"/>
      <c r="AJ264" s="96"/>
      <c r="AK264" s="96"/>
      <c r="AL264" s="96"/>
      <c r="AM264" s="96"/>
    </row>
    <row r="265" spans="4:39" x14ac:dyDescent="0.2">
      <c r="D265" s="94"/>
      <c r="E265" s="96"/>
      <c r="F265" s="96"/>
      <c r="G265" s="96"/>
      <c r="H265" s="96"/>
      <c r="I265" s="96"/>
      <c r="J265" s="96"/>
      <c r="K265" s="96"/>
      <c r="L265" s="96"/>
      <c r="M265" s="96"/>
      <c r="N265" s="96"/>
      <c r="O265" s="96"/>
      <c r="P265" s="96"/>
      <c r="Q265" s="96"/>
      <c r="R265" s="96"/>
      <c r="S265" s="96"/>
      <c r="T265" s="96"/>
      <c r="U265" s="96"/>
      <c r="V265" s="96"/>
      <c r="W265" s="96"/>
      <c r="X265" s="96"/>
      <c r="Y265" s="96"/>
      <c r="Z265" s="96"/>
      <c r="AA265" s="96"/>
      <c r="AB265" s="96"/>
      <c r="AC265" s="96"/>
      <c r="AD265" s="96"/>
      <c r="AE265" s="96"/>
      <c r="AF265" s="96"/>
      <c r="AG265" s="96"/>
      <c r="AH265" s="96"/>
      <c r="AI265" s="96"/>
      <c r="AJ265" s="96"/>
      <c r="AK265" s="96"/>
      <c r="AL265" s="96"/>
      <c r="AM265" s="96"/>
    </row>
    <row r="266" spans="4:39" x14ac:dyDescent="0.2">
      <c r="D266" s="94"/>
      <c r="E266" s="96"/>
      <c r="F266" s="96"/>
      <c r="G266" s="96"/>
      <c r="H266" s="96"/>
      <c r="I266" s="96"/>
      <c r="J266" s="96"/>
      <c r="K266" s="96"/>
      <c r="L266" s="96"/>
      <c r="M266" s="96"/>
      <c r="N266" s="96"/>
      <c r="O266" s="96"/>
      <c r="P266" s="96"/>
      <c r="Q266" s="96"/>
      <c r="R266" s="96"/>
      <c r="S266" s="96"/>
      <c r="T266" s="96"/>
      <c r="U266" s="96"/>
      <c r="V266" s="96"/>
      <c r="W266" s="96"/>
      <c r="X266" s="96"/>
      <c r="Y266" s="96"/>
      <c r="Z266" s="96"/>
      <c r="AA266" s="96"/>
      <c r="AB266" s="96"/>
      <c r="AC266" s="96"/>
      <c r="AD266" s="96"/>
      <c r="AE266" s="96"/>
      <c r="AF266" s="96"/>
      <c r="AG266" s="96"/>
      <c r="AH266" s="96"/>
      <c r="AI266" s="96"/>
      <c r="AJ266" s="96"/>
      <c r="AK266" s="96"/>
      <c r="AL266" s="96"/>
      <c r="AM266" s="96"/>
    </row>
    <row r="267" spans="4:39" x14ac:dyDescent="0.2">
      <c r="D267" s="94"/>
      <c r="E267" s="96"/>
      <c r="F267" s="96"/>
      <c r="G267" s="96"/>
      <c r="H267" s="96"/>
      <c r="I267" s="96"/>
      <c r="J267" s="96"/>
      <c r="K267" s="96"/>
      <c r="L267" s="96"/>
      <c r="M267" s="96"/>
      <c r="N267" s="96"/>
      <c r="O267" s="96"/>
      <c r="P267" s="96"/>
      <c r="Q267" s="96"/>
      <c r="R267" s="96"/>
      <c r="S267" s="96"/>
      <c r="T267" s="96"/>
      <c r="U267" s="96"/>
      <c r="V267" s="96"/>
      <c r="W267" s="96"/>
      <c r="X267" s="96"/>
      <c r="Y267" s="96"/>
      <c r="Z267" s="96"/>
      <c r="AA267" s="96"/>
      <c r="AB267" s="96"/>
      <c r="AC267" s="96"/>
      <c r="AD267" s="96"/>
      <c r="AE267" s="96"/>
      <c r="AF267" s="96"/>
      <c r="AG267" s="96"/>
      <c r="AH267" s="96"/>
      <c r="AI267" s="96"/>
      <c r="AJ267" s="96"/>
      <c r="AK267" s="96"/>
      <c r="AL267" s="96"/>
      <c r="AM267" s="96"/>
    </row>
    <row r="268" spans="4:39" x14ac:dyDescent="0.2">
      <c r="D268" s="94"/>
      <c r="E268" s="96"/>
      <c r="F268" s="96"/>
      <c r="G268" s="96"/>
      <c r="H268" s="96"/>
      <c r="I268" s="96"/>
      <c r="J268" s="96"/>
      <c r="K268" s="96"/>
      <c r="L268" s="96"/>
      <c r="M268" s="96"/>
      <c r="N268" s="96"/>
      <c r="O268" s="96"/>
      <c r="P268" s="96"/>
      <c r="Q268" s="96"/>
      <c r="R268" s="96"/>
      <c r="S268" s="96"/>
      <c r="T268" s="96"/>
      <c r="U268" s="96"/>
      <c r="V268" s="96"/>
      <c r="W268" s="96"/>
      <c r="X268" s="96"/>
      <c r="Y268" s="96"/>
      <c r="Z268" s="96"/>
      <c r="AA268" s="96"/>
      <c r="AB268" s="96"/>
      <c r="AC268" s="96"/>
      <c r="AD268" s="96"/>
      <c r="AE268" s="96"/>
      <c r="AF268" s="96"/>
      <c r="AG268" s="96"/>
      <c r="AH268" s="96"/>
      <c r="AI268" s="96"/>
      <c r="AJ268" s="96"/>
      <c r="AK268" s="96"/>
      <c r="AL268" s="96"/>
      <c r="AM268" s="96"/>
    </row>
    <row r="269" spans="4:39" x14ac:dyDescent="0.2">
      <c r="D269" s="94"/>
      <c r="E269" s="96"/>
      <c r="F269" s="96"/>
      <c r="G269" s="96"/>
      <c r="H269" s="96"/>
      <c r="I269" s="96"/>
      <c r="J269" s="96"/>
      <c r="K269" s="96"/>
      <c r="L269" s="96"/>
      <c r="M269" s="96"/>
      <c r="N269" s="96"/>
      <c r="O269" s="96"/>
      <c r="P269" s="96"/>
      <c r="Q269" s="96"/>
      <c r="R269" s="96"/>
      <c r="S269" s="96"/>
      <c r="T269" s="96"/>
      <c r="U269" s="96"/>
      <c r="V269" s="96"/>
      <c r="W269" s="96"/>
      <c r="X269" s="96"/>
      <c r="Y269" s="96"/>
      <c r="Z269" s="96"/>
      <c r="AA269" s="96"/>
      <c r="AB269" s="96"/>
      <c r="AC269" s="96"/>
      <c r="AD269" s="96"/>
      <c r="AE269" s="96"/>
      <c r="AF269" s="96"/>
      <c r="AG269" s="96"/>
      <c r="AH269" s="96"/>
      <c r="AI269" s="96"/>
      <c r="AJ269" s="96"/>
      <c r="AK269" s="96"/>
      <c r="AL269" s="96"/>
      <c r="AM269" s="96"/>
    </row>
    <row r="270" spans="4:39" x14ac:dyDescent="0.2">
      <c r="D270" s="94"/>
      <c r="E270" s="96"/>
      <c r="F270" s="96"/>
      <c r="G270" s="96"/>
      <c r="H270" s="96"/>
      <c r="I270" s="96"/>
      <c r="J270" s="96"/>
      <c r="K270" s="96"/>
      <c r="L270" s="96"/>
      <c r="M270" s="96"/>
      <c r="N270" s="96"/>
      <c r="O270" s="96"/>
      <c r="P270" s="96"/>
      <c r="Q270" s="96"/>
      <c r="R270" s="96"/>
      <c r="S270" s="96"/>
      <c r="T270" s="96"/>
      <c r="U270" s="96"/>
      <c r="V270" s="96"/>
      <c r="W270" s="96"/>
      <c r="X270" s="96"/>
      <c r="Y270" s="96"/>
      <c r="Z270" s="96"/>
      <c r="AA270" s="96"/>
      <c r="AB270" s="96"/>
      <c r="AC270" s="96"/>
      <c r="AD270" s="96"/>
      <c r="AE270" s="96"/>
      <c r="AF270" s="96"/>
      <c r="AG270" s="96"/>
      <c r="AH270" s="96"/>
      <c r="AI270" s="96"/>
      <c r="AJ270" s="96"/>
      <c r="AK270" s="96"/>
      <c r="AL270" s="96"/>
      <c r="AM270" s="96"/>
    </row>
    <row r="271" spans="4:39" x14ac:dyDescent="0.2">
      <c r="D271" s="94"/>
      <c r="E271" s="96"/>
      <c r="F271" s="96"/>
      <c r="G271" s="96"/>
      <c r="H271" s="96"/>
      <c r="I271" s="96"/>
      <c r="J271" s="96"/>
      <c r="K271" s="96"/>
      <c r="L271" s="96"/>
      <c r="M271" s="96"/>
      <c r="N271" s="96"/>
      <c r="O271" s="96"/>
      <c r="P271" s="96"/>
      <c r="Q271" s="96"/>
      <c r="R271" s="96"/>
      <c r="S271" s="96"/>
      <c r="T271" s="96"/>
      <c r="U271" s="96"/>
      <c r="V271" s="96"/>
      <c r="W271" s="96"/>
      <c r="X271" s="96"/>
      <c r="Y271" s="96"/>
      <c r="Z271" s="96"/>
      <c r="AA271" s="96"/>
      <c r="AB271" s="96"/>
      <c r="AC271" s="96"/>
      <c r="AD271" s="96"/>
      <c r="AE271" s="96"/>
      <c r="AF271" s="96"/>
      <c r="AG271" s="96"/>
      <c r="AH271" s="96"/>
      <c r="AI271" s="96"/>
      <c r="AJ271" s="96"/>
      <c r="AK271" s="96"/>
      <c r="AL271" s="96"/>
      <c r="AM271" s="96"/>
    </row>
    <row r="272" spans="4:39" x14ac:dyDescent="0.2">
      <c r="D272" s="94"/>
      <c r="E272" s="96"/>
      <c r="F272" s="96"/>
      <c r="G272" s="96"/>
      <c r="H272" s="96"/>
      <c r="I272" s="96"/>
      <c r="J272" s="96"/>
      <c r="K272" s="96"/>
      <c r="L272" s="96"/>
      <c r="M272" s="96"/>
      <c r="N272" s="96"/>
      <c r="O272" s="96"/>
      <c r="P272" s="96"/>
      <c r="Q272" s="96"/>
      <c r="R272" s="96"/>
      <c r="S272" s="96"/>
      <c r="T272" s="96"/>
      <c r="U272" s="96"/>
      <c r="V272" s="96"/>
      <c r="W272" s="96"/>
      <c r="X272" s="96"/>
      <c r="Y272" s="96"/>
      <c r="Z272" s="96"/>
      <c r="AA272" s="96"/>
      <c r="AB272" s="96"/>
      <c r="AC272" s="96"/>
      <c r="AD272" s="96"/>
      <c r="AE272" s="96"/>
      <c r="AF272" s="96"/>
      <c r="AG272" s="96"/>
      <c r="AH272" s="96"/>
      <c r="AI272" s="96"/>
      <c r="AJ272" s="96"/>
      <c r="AK272" s="96"/>
      <c r="AL272" s="96"/>
      <c r="AM272" s="96"/>
    </row>
    <row r="273" spans="4:39" x14ac:dyDescent="0.2">
      <c r="D273" s="94"/>
      <c r="E273" s="96"/>
      <c r="F273" s="96"/>
      <c r="G273" s="96"/>
      <c r="H273" s="96"/>
      <c r="I273" s="96"/>
      <c r="J273" s="96"/>
      <c r="K273" s="96"/>
      <c r="L273" s="96"/>
      <c r="M273" s="96"/>
      <c r="N273" s="96"/>
      <c r="O273" s="96"/>
      <c r="P273" s="96"/>
      <c r="Q273" s="96"/>
      <c r="R273" s="96"/>
      <c r="S273" s="96"/>
      <c r="T273" s="96"/>
      <c r="U273" s="96"/>
      <c r="V273" s="96"/>
      <c r="W273" s="96"/>
      <c r="X273" s="96"/>
      <c r="Y273" s="96"/>
      <c r="Z273" s="96"/>
      <c r="AA273" s="96"/>
      <c r="AB273" s="96"/>
      <c r="AC273" s="96"/>
      <c r="AD273" s="96"/>
      <c r="AE273" s="96"/>
      <c r="AF273" s="96"/>
      <c r="AG273" s="96"/>
      <c r="AH273" s="96"/>
      <c r="AI273" s="96"/>
      <c r="AJ273" s="96"/>
      <c r="AK273" s="96"/>
      <c r="AL273" s="96"/>
      <c r="AM273" s="96"/>
    </row>
    <row r="274" spans="4:39" x14ac:dyDescent="0.2">
      <c r="D274" s="94"/>
      <c r="E274" s="96"/>
      <c r="F274" s="96"/>
      <c r="G274" s="96"/>
      <c r="H274" s="96"/>
      <c r="I274" s="96"/>
      <c r="J274" s="96"/>
      <c r="K274" s="96"/>
      <c r="L274" s="96"/>
      <c r="M274" s="96"/>
      <c r="N274" s="96"/>
      <c r="O274" s="96"/>
      <c r="P274" s="96"/>
      <c r="Q274" s="96"/>
      <c r="R274" s="96"/>
      <c r="S274" s="96"/>
      <c r="T274" s="96"/>
      <c r="U274" s="96"/>
      <c r="V274" s="96"/>
      <c r="W274" s="96"/>
      <c r="X274" s="96"/>
      <c r="Y274" s="96"/>
      <c r="Z274" s="96"/>
      <c r="AA274" s="96"/>
      <c r="AB274" s="96"/>
      <c r="AC274" s="96"/>
      <c r="AD274" s="96"/>
      <c r="AE274" s="96"/>
      <c r="AF274" s="96"/>
      <c r="AG274" s="96"/>
      <c r="AH274" s="96"/>
      <c r="AI274" s="96"/>
      <c r="AJ274" s="96"/>
      <c r="AK274" s="96"/>
      <c r="AL274" s="96"/>
      <c r="AM274" s="96"/>
    </row>
    <row r="275" spans="4:39" x14ac:dyDescent="0.2">
      <c r="D275" s="94"/>
      <c r="E275" s="96"/>
      <c r="F275" s="96"/>
      <c r="G275" s="96"/>
      <c r="H275" s="96"/>
      <c r="I275" s="96"/>
      <c r="J275" s="96"/>
      <c r="K275" s="96"/>
      <c r="L275" s="96"/>
      <c r="M275" s="96"/>
      <c r="N275" s="96"/>
      <c r="O275" s="96"/>
      <c r="P275" s="96"/>
      <c r="Q275" s="96"/>
      <c r="R275" s="96"/>
      <c r="S275" s="96"/>
      <c r="T275" s="96"/>
      <c r="U275" s="96"/>
      <c r="V275" s="96"/>
      <c r="W275" s="96"/>
      <c r="X275" s="96"/>
      <c r="Y275" s="96"/>
      <c r="Z275" s="96"/>
      <c r="AA275" s="96"/>
      <c r="AB275" s="96"/>
      <c r="AC275" s="96"/>
      <c r="AD275" s="96"/>
      <c r="AE275" s="96"/>
      <c r="AF275" s="96"/>
      <c r="AG275" s="96"/>
      <c r="AH275" s="96"/>
      <c r="AI275" s="96"/>
      <c r="AJ275" s="96"/>
      <c r="AK275" s="96"/>
      <c r="AL275" s="96"/>
      <c r="AM275" s="96"/>
    </row>
    <row r="276" spans="4:39" x14ac:dyDescent="0.2">
      <c r="D276" s="94"/>
      <c r="E276" s="96"/>
      <c r="F276" s="96"/>
      <c r="G276" s="96"/>
      <c r="H276" s="96"/>
      <c r="I276" s="96"/>
      <c r="J276" s="96"/>
      <c r="K276" s="96"/>
      <c r="L276" s="96"/>
      <c r="M276" s="96"/>
      <c r="N276" s="96"/>
      <c r="O276" s="96"/>
      <c r="P276" s="96"/>
      <c r="Q276" s="96"/>
      <c r="R276" s="96"/>
      <c r="S276" s="96"/>
      <c r="T276" s="96"/>
      <c r="U276" s="96"/>
      <c r="V276" s="96"/>
      <c r="W276" s="96"/>
      <c r="X276" s="96"/>
      <c r="Y276" s="96"/>
      <c r="Z276" s="96"/>
      <c r="AA276" s="96"/>
      <c r="AB276" s="96"/>
      <c r="AC276" s="96"/>
      <c r="AD276" s="96"/>
      <c r="AE276" s="96"/>
      <c r="AF276" s="96"/>
      <c r="AG276" s="96"/>
      <c r="AH276" s="96"/>
      <c r="AI276" s="96"/>
      <c r="AJ276" s="96"/>
      <c r="AK276" s="96"/>
      <c r="AL276" s="96"/>
      <c r="AM276" s="96"/>
    </row>
    <row r="277" spans="4:39" x14ac:dyDescent="0.2">
      <c r="D277" s="94"/>
      <c r="E277" s="96"/>
      <c r="F277" s="96"/>
      <c r="G277" s="96"/>
      <c r="H277" s="96"/>
      <c r="I277" s="96"/>
      <c r="J277" s="96"/>
      <c r="K277" s="96"/>
      <c r="L277" s="96"/>
      <c r="M277" s="96"/>
      <c r="N277" s="96"/>
      <c r="O277" s="96"/>
      <c r="P277" s="96"/>
      <c r="Q277" s="96"/>
      <c r="R277" s="96"/>
      <c r="S277" s="96"/>
      <c r="T277" s="96"/>
      <c r="U277" s="96"/>
      <c r="V277" s="96"/>
      <c r="W277" s="96"/>
      <c r="X277" s="96"/>
      <c r="Y277" s="96"/>
      <c r="Z277" s="96"/>
      <c r="AA277" s="96"/>
      <c r="AB277" s="96"/>
      <c r="AC277" s="96"/>
      <c r="AD277" s="96"/>
      <c r="AE277" s="96"/>
      <c r="AF277" s="96"/>
      <c r="AG277" s="96"/>
      <c r="AH277" s="96"/>
      <c r="AI277" s="96"/>
      <c r="AJ277" s="96"/>
      <c r="AK277" s="96"/>
      <c r="AL277" s="96"/>
      <c r="AM277" s="96"/>
    </row>
    <row r="278" spans="4:39" x14ac:dyDescent="0.2">
      <c r="D278" s="94"/>
      <c r="E278" s="96"/>
      <c r="F278" s="96"/>
      <c r="G278" s="96"/>
      <c r="H278" s="96"/>
      <c r="I278" s="96"/>
      <c r="J278" s="96"/>
      <c r="K278" s="96"/>
      <c r="L278" s="96"/>
      <c r="M278" s="96"/>
      <c r="N278" s="96"/>
      <c r="O278" s="96"/>
      <c r="P278" s="96"/>
      <c r="Q278" s="96"/>
      <c r="R278" s="96"/>
      <c r="S278" s="96"/>
      <c r="T278" s="96"/>
      <c r="U278" s="96"/>
      <c r="V278" s="96"/>
      <c r="W278" s="96"/>
      <c r="X278" s="96"/>
      <c r="Y278" s="96"/>
      <c r="Z278" s="96"/>
      <c r="AA278" s="96"/>
      <c r="AB278" s="96"/>
      <c r="AC278" s="96"/>
      <c r="AD278" s="96"/>
      <c r="AE278" s="96"/>
      <c r="AF278" s="96"/>
      <c r="AG278" s="96"/>
      <c r="AH278" s="96"/>
      <c r="AI278" s="96"/>
      <c r="AJ278" s="96"/>
      <c r="AK278" s="96"/>
      <c r="AL278" s="96"/>
      <c r="AM278" s="96"/>
    </row>
    <row r="279" spans="4:39" x14ac:dyDescent="0.2">
      <c r="D279" s="94"/>
      <c r="E279" s="96"/>
      <c r="F279" s="96"/>
      <c r="G279" s="96"/>
      <c r="H279" s="96"/>
      <c r="I279" s="96"/>
      <c r="J279" s="96"/>
      <c r="K279" s="96"/>
      <c r="L279" s="96"/>
      <c r="M279" s="96"/>
      <c r="N279" s="96"/>
      <c r="O279" s="96"/>
      <c r="P279" s="96"/>
      <c r="Q279" s="96"/>
      <c r="R279" s="96"/>
      <c r="S279" s="96"/>
      <c r="T279" s="96"/>
      <c r="U279" s="96"/>
      <c r="V279" s="96"/>
      <c r="W279" s="96"/>
      <c r="X279" s="96"/>
      <c r="Y279" s="96"/>
      <c r="Z279" s="96"/>
      <c r="AA279" s="96"/>
      <c r="AB279" s="96"/>
      <c r="AC279" s="96"/>
      <c r="AD279" s="96"/>
      <c r="AE279" s="96"/>
      <c r="AF279" s="96"/>
      <c r="AG279" s="96"/>
      <c r="AH279" s="96"/>
      <c r="AI279" s="96"/>
      <c r="AJ279" s="96"/>
      <c r="AK279" s="96"/>
      <c r="AL279" s="96"/>
      <c r="AM279" s="96"/>
    </row>
    <row r="280" spans="4:39" x14ac:dyDescent="0.2">
      <c r="D280" s="94"/>
      <c r="E280" s="96"/>
      <c r="F280" s="96"/>
      <c r="G280" s="96"/>
      <c r="H280" s="96"/>
      <c r="I280" s="96"/>
      <c r="J280" s="96"/>
      <c r="K280" s="96"/>
      <c r="L280" s="96"/>
      <c r="M280" s="96"/>
      <c r="N280" s="96"/>
      <c r="O280" s="96"/>
      <c r="P280" s="96"/>
      <c r="Q280" s="96"/>
      <c r="R280" s="96"/>
      <c r="S280" s="96"/>
      <c r="T280" s="96"/>
      <c r="U280" s="96"/>
      <c r="V280" s="96"/>
      <c r="W280" s="96"/>
      <c r="X280" s="96"/>
      <c r="Y280" s="96"/>
      <c r="Z280" s="96"/>
      <c r="AA280" s="96"/>
      <c r="AB280" s="96"/>
      <c r="AC280" s="96"/>
      <c r="AD280" s="96"/>
      <c r="AE280" s="96"/>
      <c r="AF280" s="96"/>
      <c r="AG280" s="96"/>
      <c r="AH280" s="96"/>
      <c r="AI280" s="96"/>
      <c r="AJ280" s="96"/>
      <c r="AK280" s="96"/>
      <c r="AL280" s="96"/>
      <c r="AM280" s="96"/>
    </row>
    <row r="281" spans="4:39" x14ac:dyDescent="0.2">
      <c r="D281" s="94"/>
      <c r="E281" s="96"/>
      <c r="F281" s="96"/>
      <c r="G281" s="96"/>
      <c r="H281" s="96"/>
      <c r="I281" s="96"/>
      <c r="J281" s="96"/>
      <c r="K281" s="96"/>
      <c r="L281" s="96"/>
      <c r="M281" s="96"/>
      <c r="N281" s="96"/>
      <c r="O281" s="96"/>
      <c r="P281" s="96"/>
      <c r="Q281" s="96"/>
      <c r="R281" s="96"/>
      <c r="S281" s="96"/>
      <c r="T281" s="96"/>
      <c r="U281" s="96"/>
      <c r="V281" s="96"/>
      <c r="W281" s="96"/>
      <c r="X281" s="96"/>
      <c r="Y281" s="96"/>
      <c r="Z281" s="96"/>
      <c r="AA281" s="96"/>
      <c r="AB281" s="96"/>
      <c r="AC281" s="96"/>
      <c r="AD281" s="96"/>
      <c r="AE281" s="96"/>
      <c r="AF281" s="96"/>
      <c r="AG281" s="96"/>
      <c r="AH281" s="96"/>
      <c r="AI281" s="96"/>
      <c r="AJ281" s="96"/>
      <c r="AK281" s="96"/>
      <c r="AL281" s="96"/>
      <c r="AM281" s="96"/>
    </row>
    <row r="282" spans="4:39" x14ac:dyDescent="0.2">
      <c r="D282" s="94"/>
      <c r="E282" s="96"/>
      <c r="F282" s="96"/>
      <c r="G282" s="96"/>
      <c r="H282" s="96"/>
      <c r="I282" s="96"/>
      <c r="J282" s="96"/>
      <c r="K282" s="96"/>
      <c r="L282" s="96"/>
      <c r="M282" s="96"/>
      <c r="N282" s="96"/>
      <c r="O282" s="96"/>
      <c r="P282" s="96"/>
      <c r="Q282" s="96"/>
      <c r="R282" s="96"/>
      <c r="S282" s="96"/>
      <c r="T282" s="96"/>
      <c r="U282" s="96"/>
      <c r="V282" s="96"/>
      <c r="W282" s="96"/>
      <c r="X282" s="96"/>
      <c r="Y282" s="96"/>
      <c r="Z282" s="96"/>
      <c r="AA282" s="96"/>
      <c r="AB282" s="96"/>
      <c r="AC282" s="96"/>
      <c r="AD282" s="96"/>
      <c r="AE282" s="96"/>
      <c r="AF282" s="96"/>
      <c r="AG282" s="96"/>
      <c r="AH282" s="96"/>
      <c r="AI282" s="96"/>
      <c r="AJ282" s="96"/>
      <c r="AK282" s="96"/>
      <c r="AL282" s="96"/>
      <c r="AM282" s="96"/>
    </row>
    <row r="283" spans="4:39" x14ac:dyDescent="0.2">
      <c r="D283" s="94"/>
      <c r="E283" s="96"/>
      <c r="F283" s="96"/>
      <c r="G283" s="96"/>
      <c r="H283" s="96"/>
      <c r="I283" s="96"/>
      <c r="J283" s="96"/>
      <c r="K283" s="96"/>
      <c r="L283" s="96"/>
      <c r="M283" s="96"/>
      <c r="N283" s="96"/>
      <c r="O283" s="96"/>
      <c r="P283" s="96"/>
      <c r="Q283" s="96"/>
      <c r="R283" s="96"/>
      <c r="S283" s="96"/>
      <c r="T283" s="96"/>
      <c r="U283" s="96"/>
      <c r="V283" s="96"/>
      <c r="W283" s="96"/>
      <c r="X283" s="96"/>
      <c r="Y283" s="96"/>
      <c r="Z283" s="96"/>
      <c r="AA283" s="96"/>
      <c r="AB283" s="96"/>
      <c r="AC283" s="96"/>
      <c r="AD283" s="96"/>
      <c r="AE283" s="96"/>
      <c r="AF283" s="96"/>
      <c r="AG283" s="96"/>
      <c r="AH283" s="96"/>
      <c r="AI283" s="96"/>
      <c r="AJ283" s="96"/>
      <c r="AK283" s="96"/>
      <c r="AL283" s="96"/>
      <c r="AM283" s="96"/>
    </row>
    <row r="284" spans="4:39" x14ac:dyDescent="0.2">
      <c r="D284" s="94"/>
      <c r="E284" s="96"/>
      <c r="F284" s="96"/>
      <c r="G284" s="96"/>
      <c r="H284" s="96"/>
      <c r="I284" s="96"/>
      <c r="J284" s="96"/>
      <c r="K284" s="96"/>
      <c r="L284" s="96"/>
      <c r="M284" s="96"/>
      <c r="N284" s="96"/>
      <c r="O284" s="96"/>
      <c r="P284" s="96"/>
      <c r="Q284" s="96"/>
      <c r="R284" s="96"/>
      <c r="S284" s="96"/>
      <c r="T284" s="96"/>
      <c r="U284" s="96"/>
      <c r="V284" s="96"/>
      <c r="W284" s="96"/>
      <c r="X284" s="96"/>
      <c r="Y284" s="96"/>
      <c r="Z284" s="96"/>
      <c r="AA284" s="96"/>
      <c r="AB284" s="96"/>
      <c r="AC284" s="96"/>
      <c r="AD284" s="96"/>
      <c r="AE284" s="96"/>
      <c r="AF284" s="96"/>
      <c r="AG284" s="96"/>
      <c r="AH284" s="96"/>
      <c r="AI284" s="96"/>
      <c r="AJ284" s="96"/>
      <c r="AK284" s="96"/>
      <c r="AL284" s="96"/>
      <c r="AM284" s="96"/>
    </row>
    <row r="285" spans="4:39" x14ac:dyDescent="0.2">
      <c r="D285" s="94"/>
      <c r="E285" s="96"/>
      <c r="F285" s="96"/>
      <c r="G285" s="96"/>
      <c r="H285" s="96"/>
      <c r="I285" s="96"/>
      <c r="J285" s="96"/>
      <c r="K285" s="96"/>
      <c r="L285" s="96"/>
      <c r="M285" s="96"/>
      <c r="N285" s="96"/>
      <c r="O285" s="96"/>
      <c r="P285" s="96"/>
      <c r="Q285" s="96"/>
      <c r="R285" s="96"/>
      <c r="S285" s="96"/>
      <c r="T285" s="96"/>
      <c r="U285" s="96"/>
      <c r="V285" s="96"/>
      <c r="W285" s="96"/>
      <c r="X285" s="96"/>
      <c r="Y285" s="96"/>
      <c r="Z285" s="96"/>
      <c r="AA285" s="96"/>
      <c r="AB285" s="96"/>
      <c r="AC285" s="96"/>
      <c r="AD285" s="96"/>
      <c r="AE285" s="96"/>
      <c r="AF285" s="96"/>
      <c r="AG285" s="96"/>
      <c r="AH285" s="96"/>
      <c r="AI285" s="96"/>
      <c r="AJ285" s="96"/>
      <c r="AK285" s="96"/>
      <c r="AL285" s="96"/>
      <c r="AM285" s="96"/>
    </row>
    <row r="286" spans="4:39" x14ac:dyDescent="0.2">
      <c r="D286" s="94"/>
      <c r="E286" s="96"/>
      <c r="F286" s="96"/>
      <c r="G286" s="96"/>
      <c r="H286" s="96"/>
      <c r="I286" s="96"/>
      <c r="J286" s="96"/>
      <c r="K286" s="96"/>
      <c r="L286" s="96"/>
      <c r="M286" s="96"/>
      <c r="N286" s="96"/>
      <c r="O286" s="96"/>
      <c r="P286" s="96"/>
      <c r="Q286" s="96"/>
      <c r="R286" s="96"/>
      <c r="S286" s="96"/>
      <c r="T286" s="96"/>
      <c r="U286" s="96"/>
      <c r="V286" s="96"/>
      <c r="W286" s="96"/>
      <c r="X286" s="96"/>
      <c r="Y286" s="96"/>
      <c r="Z286" s="96"/>
      <c r="AA286" s="96"/>
      <c r="AB286" s="96"/>
      <c r="AC286" s="96"/>
      <c r="AD286" s="96"/>
      <c r="AE286" s="96"/>
      <c r="AF286" s="96"/>
      <c r="AG286" s="96"/>
      <c r="AH286" s="96"/>
      <c r="AI286" s="96"/>
      <c r="AJ286" s="96"/>
      <c r="AK286" s="96"/>
      <c r="AL286" s="96"/>
      <c r="AM286" s="96"/>
    </row>
    <row r="287" spans="4:39" x14ac:dyDescent="0.2">
      <c r="D287" s="94"/>
      <c r="E287" s="96"/>
      <c r="F287" s="96"/>
      <c r="G287" s="96"/>
      <c r="H287" s="96"/>
      <c r="I287" s="96"/>
      <c r="J287" s="96"/>
      <c r="K287" s="96"/>
      <c r="L287" s="96"/>
      <c r="M287" s="96"/>
      <c r="N287" s="96"/>
      <c r="O287" s="96"/>
      <c r="P287" s="96"/>
      <c r="Q287" s="96"/>
      <c r="R287" s="96"/>
      <c r="S287" s="96"/>
      <c r="T287" s="96"/>
      <c r="U287" s="96"/>
      <c r="V287" s="96"/>
      <c r="W287" s="96"/>
      <c r="X287" s="96"/>
      <c r="Y287" s="96"/>
      <c r="Z287" s="96"/>
      <c r="AA287" s="96"/>
      <c r="AB287" s="96"/>
      <c r="AC287" s="96"/>
      <c r="AD287" s="96"/>
      <c r="AE287" s="96"/>
      <c r="AF287" s="96"/>
      <c r="AG287" s="96"/>
      <c r="AH287" s="96"/>
      <c r="AI287" s="96"/>
      <c r="AJ287" s="96"/>
      <c r="AK287" s="96"/>
      <c r="AL287" s="96"/>
      <c r="AM287" s="96"/>
    </row>
    <row r="288" spans="4:39" x14ac:dyDescent="0.2">
      <c r="D288" s="94"/>
      <c r="E288" s="96"/>
      <c r="F288" s="96"/>
      <c r="G288" s="96"/>
      <c r="H288" s="96"/>
      <c r="I288" s="96"/>
      <c r="J288" s="96"/>
      <c r="K288" s="96"/>
      <c r="L288" s="96"/>
      <c r="M288" s="96"/>
      <c r="N288" s="96"/>
      <c r="O288" s="96"/>
      <c r="P288" s="96"/>
      <c r="Q288" s="96"/>
      <c r="R288" s="96"/>
      <c r="S288" s="96"/>
      <c r="T288" s="96"/>
      <c r="U288" s="96"/>
      <c r="V288" s="96"/>
      <c r="W288" s="96"/>
      <c r="X288" s="96"/>
      <c r="Y288" s="96"/>
      <c r="Z288" s="96"/>
      <c r="AA288" s="96"/>
      <c r="AB288" s="96"/>
      <c r="AC288" s="96"/>
      <c r="AD288" s="96"/>
      <c r="AE288" s="96"/>
      <c r="AF288" s="96"/>
      <c r="AG288" s="96"/>
      <c r="AH288" s="96"/>
      <c r="AI288" s="96"/>
      <c r="AJ288" s="96"/>
      <c r="AK288" s="96"/>
      <c r="AL288" s="96"/>
      <c r="AM288" s="96"/>
    </row>
    <row r="289" spans="4:39" x14ac:dyDescent="0.2">
      <c r="D289" s="94"/>
      <c r="E289" s="96"/>
      <c r="F289" s="96"/>
      <c r="G289" s="96"/>
      <c r="H289" s="96"/>
      <c r="I289" s="96"/>
      <c r="J289" s="96"/>
      <c r="K289" s="96"/>
      <c r="L289" s="96"/>
      <c r="M289" s="96"/>
      <c r="N289" s="96"/>
      <c r="O289" s="96"/>
      <c r="P289" s="96"/>
      <c r="Q289" s="96"/>
      <c r="R289" s="96"/>
      <c r="S289" s="96"/>
      <c r="T289" s="96"/>
      <c r="U289" s="96"/>
      <c r="V289" s="96"/>
      <c r="W289" s="96"/>
      <c r="X289" s="96"/>
      <c r="Y289" s="96"/>
      <c r="Z289" s="96"/>
      <c r="AA289" s="96"/>
      <c r="AB289" s="96"/>
      <c r="AC289" s="96"/>
      <c r="AD289" s="96"/>
      <c r="AE289" s="96"/>
      <c r="AF289" s="96"/>
      <c r="AG289" s="96"/>
      <c r="AH289" s="96"/>
      <c r="AI289" s="96"/>
      <c r="AJ289" s="96"/>
      <c r="AK289" s="96"/>
      <c r="AL289" s="96"/>
      <c r="AM289" s="96"/>
    </row>
    <row r="290" spans="4:39" x14ac:dyDescent="0.2">
      <c r="D290" s="94"/>
      <c r="E290" s="96"/>
      <c r="F290" s="96"/>
      <c r="G290" s="96"/>
      <c r="H290" s="96"/>
      <c r="I290" s="96"/>
      <c r="J290" s="96"/>
      <c r="K290" s="96"/>
      <c r="L290" s="96"/>
      <c r="M290" s="96"/>
      <c r="N290" s="96"/>
      <c r="O290" s="96"/>
      <c r="P290" s="96"/>
      <c r="Q290" s="96"/>
      <c r="R290" s="96"/>
      <c r="S290" s="96"/>
      <c r="T290" s="96"/>
      <c r="U290" s="96"/>
      <c r="V290" s="96"/>
      <c r="W290" s="96"/>
      <c r="X290" s="96"/>
      <c r="Y290" s="96"/>
      <c r="Z290" s="96"/>
      <c r="AA290" s="96"/>
      <c r="AB290" s="96"/>
      <c r="AC290" s="96"/>
      <c r="AD290" s="96"/>
      <c r="AE290" s="96"/>
      <c r="AF290" s="96"/>
      <c r="AG290" s="96"/>
      <c r="AH290" s="96"/>
      <c r="AI290" s="96"/>
      <c r="AJ290" s="96"/>
      <c r="AK290" s="96"/>
      <c r="AL290" s="96"/>
      <c r="AM290" s="96"/>
    </row>
    <row r="291" spans="4:39" x14ac:dyDescent="0.2">
      <c r="D291" s="94"/>
      <c r="E291" s="96"/>
      <c r="F291" s="96"/>
      <c r="G291" s="96"/>
      <c r="H291" s="96"/>
      <c r="I291" s="96"/>
      <c r="J291" s="96"/>
      <c r="K291" s="96"/>
      <c r="L291" s="96"/>
      <c r="M291" s="96"/>
      <c r="N291" s="96"/>
      <c r="O291" s="96"/>
      <c r="P291" s="96"/>
      <c r="Q291" s="96"/>
      <c r="R291" s="96"/>
      <c r="S291" s="96"/>
      <c r="T291" s="96"/>
      <c r="U291" s="96"/>
      <c r="V291" s="96"/>
      <c r="W291" s="96"/>
      <c r="X291" s="96"/>
      <c r="Y291" s="96"/>
      <c r="Z291" s="96"/>
      <c r="AA291" s="96"/>
      <c r="AB291" s="96"/>
      <c r="AC291" s="96"/>
      <c r="AD291" s="96"/>
      <c r="AE291" s="96"/>
      <c r="AF291" s="96"/>
      <c r="AG291" s="96"/>
      <c r="AH291" s="96"/>
      <c r="AI291" s="96"/>
      <c r="AJ291" s="96"/>
      <c r="AK291" s="96"/>
      <c r="AL291" s="96"/>
      <c r="AM291" s="96"/>
    </row>
  </sheetData>
  <sheetProtection password="CA08" sheet="1" formatCells="0"/>
  <customSheetViews>
    <customSheetView guid="{04D09AA8-8749-47CC-B847-0C6F4F4A212E}" scale="115" hiddenRows="1" topLeftCell="A4">
      <selection activeCell="E18" sqref="E18"/>
      <pageMargins left="0.53" right="0.38" top="1" bottom="1" header="0.5" footer="0.5"/>
      <pageSetup paperSize="9" orientation="portrait" r:id="rId1"/>
      <headerFooter alignWithMargins="0"/>
    </customSheetView>
  </customSheetViews>
  <mergeCells count="485">
    <mergeCell ref="A85:C85"/>
    <mergeCell ref="A6:C6"/>
    <mergeCell ref="A125:C125"/>
    <mergeCell ref="A7:B9"/>
    <mergeCell ref="G160:G161"/>
    <mergeCell ref="G43:G44"/>
    <mergeCell ref="E7:E9"/>
    <mergeCell ref="F7:F9"/>
    <mergeCell ref="A10:C10"/>
    <mergeCell ref="F16:F17"/>
    <mergeCell ref="H160:H161"/>
    <mergeCell ref="A86:B87"/>
    <mergeCell ref="E86:E87"/>
    <mergeCell ref="A159:C159"/>
    <mergeCell ref="A160:B161"/>
    <mergeCell ref="E126:E127"/>
    <mergeCell ref="F126:F127"/>
    <mergeCell ref="G126:G127"/>
    <mergeCell ref="H126:H127"/>
    <mergeCell ref="A126:B127"/>
    <mergeCell ref="D3:D4"/>
    <mergeCell ref="G109:G110"/>
    <mergeCell ref="H109:H110"/>
    <mergeCell ref="F86:F87"/>
    <mergeCell ref="A14:C14"/>
    <mergeCell ref="G86:G87"/>
    <mergeCell ref="H86:H87"/>
    <mergeCell ref="E109:E110"/>
    <mergeCell ref="F109:F110"/>
    <mergeCell ref="E43:E44"/>
    <mergeCell ref="C1:C2"/>
    <mergeCell ref="A1:B1"/>
    <mergeCell ref="A109:B110"/>
    <mergeCell ref="A15:C15"/>
    <mergeCell ref="A16:B17"/>
    <mergeCell ref="A108:C108"/>
    <mergeCell ref="A5:B5"/>
    <mergeCell ref="B3:C4"/>
    <mergeCell ref="A3:A4"/>
    <mergeCell ref="A11:B13"/>
    <mergeCell ref="I16:I17"/>
    <mergeCell ref="J16:J17"/>
    <mergeCell ref="K16:K17"/>
    <mergeCell ref="H43:H44"/>
    <mergeCell ref="I43:I44"/>
    <mergeCell ref="J43:J44"/>
    <mergeCell ref="E11:E13"/>
    <mergeCell ref="F11:F13"/>
    <mergeCell ref="G11:G13"/>
    <mergeCell ref="J11:J13"/>
    <mergeCell ref="H11:H13"/>
    <mergeCell ref="F43:F44"/>
    <mergeCell ref="E16:E17"/>
    <mergeCell ref="I11:I13"/>
    <mergeCell ref="G16:G17"/>
    <mergeCell ref="H16:H17"/>
    <mergeCell ref="K7:K9"/>
    <mergeCell ref="G7:G9"/>
    <mergeCell ref="H7:H9"/>
    <mergeCell ref="K11:K13"/>
    <mergeCell ref="P7:P9"/>
    <mergeCell ref="I7:I9"/>
    <mergeCell ref="L7:L9"/>
    <mergeCell ref="M7:M9"/>
    <mergeCell ref="J7:J9"/>
    <mergeCell ref="M11:M13"/>
    <mergeCell ref="L11:L13"/>
    <mergeCell ref="O43:O44"/>
    <mergeCell ref="V43:V44"/>
    <mergeCell ref="U16:U17"/>
    <mergeCell ref="V16:V17"/>
    <mergeCell ref="P43:P44"/>
    <mergeCell ref="Q43:Q44"/>
    <mergeCell ref="L16:L17"/>
    <mergeCell ref="P16:P17"/>
    <mergeCell ref="Q16:Q17"/>
    <mergeCell ref="Q7:Q9"/>
    <mergeCell ref="R7:R9"/>
    <mergeCell ref="N7:N9"/>
    <mergeCell ref="O7:O9"/>
    <mergeCell ref="W16:W17"/>
    <mergeCell ref="T11:T13"/>
    <mergeCell ref="W11:W13"/>
    <mergeCell ref="T7:T9"/>
    <mergeCell ref="N16:N17"/>
    <mergeCell ref="O16:O17"/>
    <mergeCell ref="AL86:AL87"/>
    <mergeCell ref="AK16:AK17"/>
    <mergeCell ref="AJ16:AJ17"/>
    <mergeCell ref="AE16:AE17"/>
    <mergeCell ref="AF16:AF17"/>
    <mergeCell ref="AH16:AH17"/>
    <mergeCell ref="AI86:AI87"/>
    <mergeCell ref="AH86:AH87"/>
    <mergeCell ref="AG86:AG87"/>
    <mergeCell ref="AG43:AG44"/>
    <mergeCell ref="X16:X17"/>
    <mergeCell ref="AA16:AA17"/>
    <mergeCell ref="AB16:AB17"/>
    <mergeCell ref="AC16:AC17"/>
    <mergeCell ref="AE43:AE44"/>
    <mergeCell ref="W43:W44"/>
    <mergeCell ref="R43:R44"/>
    <mergeCell ref="AM16:AM17"/>
    <mergeCell ref="AL43:AL44"/>
    <mergeCell ref="AK43:AK44"/>
    <mergeCell ref="AL16:AL17"/>
    <mergeCell ref="AI16:AI17"/>
    <mergeCell ref="Y16:Y17"/>
    <mergeCell ref="Z16:Z17"/>
    <mergeCell ref="AG16:AG17"/>
    <mergeCell ref="AD16:AD17"/>
    <mergeCell ref="AH43:AH44"/>
    <mergeCell ref="AD86:AD87"/>
    <mergeCell ref="AC86:AC87"/>
    <mergeCell ref="AC109:AC110"/>
    <mergeCell ref="AH109:AH110"/>
    <mergeCell ref="AG109:AG110"/>
    <mergeCell ref="AE109:AE110"/>
    <mergeCell ref="AF109:AF110"/>
    <mergeCell ref="AI109:AI110"/>
    <mergeCell ref="AJ109:AJ110"/>
    <mergeCell ref="AB86:AB87"/>
    <mergeCell ref="AA86:AA87"/>
    <mergeCell ref="AM86:AM87"/>
    <mergeCell ref="AJ86:AJ87"/>
    <mergeCell ref="AK86:AK87"/>
    <mergeCell ref="AF86:AF87"/>
    <mergeCell ref="AE86:AE87"/>
    <mergeCell ref="AD109:AD110"/>
    <mergeCell ref="N86:N87"/>
    <mergeCell ref="O109:O110"/>
    <mergeCell ref="W109:W110"/>
    <mergeCell ref="Y109:Y110"/>
    <mergeCell ref="Z109:Z110"/>
    <mergeCell ref="AM109:AM110"/>
    <mergeCell ref="AK109:AK110"/>
    <mergeCell ref="AL109:AL110"/>
    <mergeCell ref="AA109:AA110"/>
    <mergeCell ref="AB109:AB110"/>
    <mergeCell ref="Q109:Q110"/>
    <mergeCell ref="R109:R110"/>
    <mergeCell ref="S109:S110"/>
    <mergeCell ref="T109:T110"/>
    <mergeCell ref="U109:U110"/>
    <mergeCell ref="S160:S161"/>
    <mergeCell ref="T160:T161"/>
    <mergeCell ref="U160:U161"/>
    <mergeCell ref="Q160:Q161"/>
    <mergeCell ref="AF126:AF127"/>
    <mergeCell ref="AC126:AC127"/>
    <mergeCell ref="X109:X110"/>
    <mergeCell ref="AE126:AE127"/>
    <mergeCell ref="AB126:AB127"/>
    <mergeCell ref="AC160:AC161"/>
    <mergeCell ref="Y160:Y161"/>
    <mergeCell ref="Z160:Z161"/>
    <mergeCell ref="AA160:AA161"/>
    <mergeCell ref="AA126:AA127"/>
    <mergeCell ref="O160:O161"/>
    <mergeCell ref="AM126:AM127"/>
    <mergeCell ref="AJ126:AJ127"/>
    <mergeCell ref="AD126:AD127"/>
    <mergeCell ref="AI126:AI127"/>
    <mergeCell ref="AH126:AH127"/>
    <mergeCell ref="AL126:AL127"/>
    <mergeCell ref="AG126:AG127"/>
    <mergeCell ref="AK126:AK127"/>
    <mergeCell ref="AM160:AM161"/>
    <mergeCell ref="V183:V184"/>
    <mergeCell ref="U183:U184"/>
    <mergeCell ref="Q183:Q184"/>
    <mergeCell ref="R183:R184"/>
    <mergeCell ref="P183:P184"/>
    <mergeCell ref="P160:P161"/>
    <mergeCell ref="AF183:AF184"/>
    <mergeCell ref="AB183:AB184"/>
    <mergeCell ref="AD183:AD184"/>
    <mergeCell ref="AA183:AA184"/>
    <mergeCell ref="AE183:AE184"/>
    <mergeCell ref="R160:R161"/>
    <mergeCell ref="T183:T184"/>
    <mergeCell ref="S183:S184"/>
    <mergeCell ref="X183:X184"/>
    <mergeCell ref="Y183:Y184"/>
    <mergeCell ref="AJ160:AJ161"/>
    <mergeCell ref="AH160:AH161"/>
    <mergeCell ref="AG160:AG161"/>
    <mergeCell ref="O183:O184"/>
    <mergeCell ref="AE160:AE161"/>
    <mergeCell ref="V160:V161"/>
    <mergeCell ref="W160:W161"/>
    <mergeCell ref="X160:X161"/>
    <mergeCell ref="AB160:AB161"/>
    <mergeCell ref="Z183:Z184"/>
    <mergeCell ref="AK183:AK184"/>
    <mergeCell ref="AM183:AM184"/>
    <mergeCell ref="AK160:AK161"/>
    <mergeCell ref="AL160:AL161"/>
    <mergeCell ref="AL183:AL184"/>
    <mergeCell ref="AG183:AG184"/>
    <mergeCell ref="AI183:AI184"/>
    <mergeCell ref="AH183:AH184"/>
    <mergeCell ref="AJ183:AJ184"/>
    <mergeCell ref="AI160:AI161"/>
    <mergeCell ref="E196:K196"/>
    <mergeCell ref="L183:L184"/>
    <mergeCell ref="M183:M184"/>
    <mergeCell ref="N183:N184"/>
    <mergeCell ref="A195:C195"/>
    <mergeCell ref="E195:K195"/>
    <mergeCell ref="E183:E184"/>
    <mergeCell ref="F183:F184"/>
    <mergeCell ref="I183:I184"/>
    <mergeCell ref="A183:B184"/>
    <mergeCell ref="O126:O127"/>
    <mergeCell ref="B199:C199"/>
    <mergeCell ref="F199:N199"/>
    <mergeCell ref="G183:G184"/>
    <mergeCell ref="H183:H184"/>
    <mergeCell ref="B197:C197"/>
    <mergeCell ref="F197:N197"/>
    <mergeCell ref="B198:C198"/>
    <mergeCell ref="F198:N198"/>
    <mergeCell ref="A196:C196"/>
    <mergeCell ref="Y126:Y127"/>
    <mergeCell ref="N109:N110"/>
    <mergeCell ref="P109:P110"/>
    <mergeCell ref="Q126:Q127"/>
    <mergeCell ref="N160:N161"/>
    <mergeCell ref="E160:E161"/>
    <mergeCell ref="F160:F161"/>
    <mergeCell ref="I160:I161"/>
    <mergeCell ref="J160:J161"/>
    <mergeCell ref="L160:L161"/>
    <mergeCell ref="A182:C182"/>
    <mergeCell ref="N126:N127"/>
    <mergeCell ref="M109:M110"/>
    <mergeCell ref="V109:V110"/>
    <mergeCell ref="R126:R127"/>
    <mergeCell ref="S126:S127"/>
    <mergeCell ref="T126:T127"/>
    <mergeCell ref="U126:U127"/>
    <mergeCell ref="V126:V127"/>
    <mergeCell ref="P126:P127"/>
    <mergeCell ref="Y86:Y87"/>
    <mergeCell ref="R16:R17"/>
    <mergeCell ref="Z86:Z87"/>
    <mergeCell ref="X43:X44"/>
    <mergeCell ref="Y43:Y44"/>
    <mergeCell ref="Z43:Z44"/>
    <mergeCell ref="V86:V87"/>
    <mergeCell ref="W86:W87"/>
    <mergeCell ref="X86:X87"/>
    <mergeCell ref="T43:T44"/>
    <mergeCell ref="O86:O87"/>
    <mergeCell ref="S86:S87"/>
    <mergeCell ref="R86:R87"/>
    <mergeCell ref="Q86:Q87"/>
    <mergeCell ref="T86:T87"/>
    <mergeCell ref="AA11:AA13"/>
    <mergeCell ref="Z11:Z13"/>
    <mergeCell ref="S16:S17"/>
    <mergeCell ref="T16:T17"/>
    <mergeCell ref="U86:U87"/>
    <mergeCell ref="J126:J127"/>
    <mergeCell ref="K126:K127"/>
    <mergeCell ref="L126:L127"/>
    <mergeCell ref="K109:K110"/>
    <mergeCell ref="I109:I110"/>
    <mergeCell ref="J109:J110"/>
    <mergeCell ref="M86:M87"/>
    <mergeCell ref="I86:I87"/>
    <mergeCell ref="J86:J87"/>
    <mergeCell ref="N11:N13"/>
    <mergeCell ref="I126:I127"/>
    <mergeCell ref="S11:S13"/>
    <mergeCell ref="O11:O13"/>
    <mergeCell ref="P11:P13"/>
    <mergeCell ref="Q11:Q13"/>
    <mergeCell ref="R11:R13"/>
    <mergeCell ref="AP109:AP110"/>
    <mergeCell ref="AQ109:AQ110"/>
    <mergeCell ref="M126:M127"/>
    <mergeCell ref="J183:J184"/>
    <mergeCell ref="K183:K184"/>
    <mergeCell ref="K160:K161"/>
    <mergeCell ref="M160:M161"/>
    <mergeCell ref="Z126:Z127"/>
    <mergeCell ref="W126:W127"/>
    <mergeCell ref="X126:X127"/>
    <mergeCell ref="AN11:AN13"/>
    <mergeCell ref="AH11:AH13"/>
    <mergeCell ref="AE11:AE13"/>
    <mergeCell ref="AF11:AF13"/>
    <mergeCell ref="AJ11:AJ13"/>
    <mergeCell ref="AK11:AK13"/>
    <mergeCell ref="AI11:AI13"/>
    <mergeCell ref="AL11:AL13"/>
    <mergeCell ref="AM11:AM13"/>
    <mergeCell ref="AK7:AK9"/>
    <mergeCell ref="P86:P87"/>
    <mergeCell ref="M16:M17"/>
    <mergeCell ref="K86:K87"/>
    <mergeCell ref="L86:L87"/>
    <mergeCell ref="L109:L110"/>
    <mergeCell ref="AB11:AB13"/>
    <mergeCell ref="AC11:AC13"/>
    <mergeCell ref="AG11:AG13"/>
    <mergeCell ref="AD11:AD13"/>
    <mergeCell ref="AH7:AH9"/>
    <mergeCell ref="AI7:AI9"/>
    <mergeCell ref="AD7:AD9"/>
    <mergeCell ref="AE7:AE9"/>
    <mergeCell ref="AB7:AB9"/>
    <mergeCell ref="AC7:AC9"/>
    <mergeCell ref="AF7:AF9"/>
    <mergeCell ref="AG7:AG9"/>
    <mergeCell ref="AS7:AS9"/>
    <mergeCell ref="X11:X13"/>
    <mergeCell ref="Y11:Y13"/>
    <mergeCell ref="U11:U13"/>
    <mergeCell ref="V11:V13"/>
    <mergeCell ref="AA7:AA9"/>
    <mergeCell ref="U7:U9"/>
    <mergeCell ref="V7:V9"/>
    <mergeCell ref="W7:W9"/>
    <mergeCell ref="Z7:Z9"/>
    <mergeCell ref="Y7:Y9"/>
    <mergeCell ref="AL7:AL9"/>
    <mergeCell ref="AM7:AM9"/>
    <mergeCell ref="BB7:BB9"/>
    <mergeCell ref="AX7:AX9"/>
    <mergeCell ref="AY7:AY9"/>
    <mergeCell ref="AZ7:AZ9"/>
    <mergeCell ref="BA7:BA9"/>
    <mergeCell ref="AO7:AO9"/>
    <mergeCell ref="AR7:AR9"/>
    <mergeCell ref="AN16:AN17"/>
    <mergeCell ref="AO16:AO17"/>
    <mergeCell ref="AP16:AP17"/>
    <mergeCell ref="AQ16:AQ17"/>
    <mergeCell ref="S7:S9"/>
    <mergeCell ref="AN7:AN9"/>
    <mergeCell ref="AJ7:AJ9"/>
    <mergeCell ref="AP7:AP9"/>
    <mergeCell ref="AQ7:AQ9"/>
    <mergeCell ref="X7:X9"/>
    <mergeCell ref="AZ16:AZ17"/>
    <mergeCell ref="AV16:AV17"/>
    <mergeCell ref="AS11:AS13"/>
    <mergeCell ref="AO11:AO13"/>
    <mergeCell ref="AP11:AP13"/>
    <mergeCell ref="AQ11:AQ13"/>
    <mergeCell ref="AR11:AR13"/>
    <mergeCell ref="AX16:AX17"/>
    <mergeCell ref="AT11:AT13"/>
    <mergeCell ref="AU11:AU13"/>
    <mergeCell ref="BB43:BB44"/>
    <mergeCell ref="AV43:AV44"/>
    <mergeCell ref="AW43:AW44"/>
    <mergeCell ref="AX43:AX44"/>
    <mergeCell ref="AT7:AT9"/>
    <mergeCell ref="AU7:AU9"/>
    <mergeCell ref="AV7:AV9"/>
    <mergeCell ref="AW7:AW9"/>
    <mergeCell ref="AY16:AY17"/>
    <mergeCell ref="BB11:BB13"/>
    <mergeCell ref="BB86:BB87"/>
    <mergeCell ref="BA86:BA87"/>
    <mergeCell ref="AX86:AX87"/>
    <mergeCell ref="AY86:AY87"/>
    <mergeCell ref="BB16:BB17"/>
    <mergeCell ref="AY43:AY44"/>
    <mergeCell ref="AZ43:AZ44"/>
    <mergeCell ref="BA16:BA17"/>
    <mergeCell ref="AZ86:AZ87"/>
    <mergeCell ref="BA43:BA44"/>
    <mergeCell ref="AT86:AT87"/>
    <mergeCell ref="AU86:AU87"/>
    <mergeCell ref="AV86:AV87"/>
    <mergeCell ref="AW86:AW87"/>
    <mergeCell ref="AU16:AU17"/>
    <mergeCell ref="AW16:AW17"/>
    <mergeCell ref="AT43:AT44"/>
    <mergeCell ref="AU43:AU44"/>
    <mergeCell ref="AV11:AV13"/>
    <mergeCell ref="AW11:AW13"/>
    <mergeCell ref="AX11:AX13"/>
    <mergeCell ref="AY11:AY13"/>
    <mergeCell ref="AZ11:AZ13"/>
    <mergeCell ref="BA11:BA13"/>
    <mergeCell ref="BB109:BB110"/>
    <mergeCell ref="AU109:AU110"/>
    <mergeCell ref="AV109:AV110"/>
    <mergeCell ref="AW109:AW110"/>
    <mergeCell ref="AX109:AX110"/>
    <mergeCell ref="BA109:BA110"/>
    <mergeCell ref="AY109:AY110"/>
    <mergeCell ref="AZ109:AZ110"/>
    <mergeCell ref="AT109:AT110"/>
    <mergeCell ref="AR86:AR87"/>
    <mergeCell ref="AS86:AS87"/>
    <mergeCell ref="AR109:AR110"/>
    <mergeCell ref="AS109:AS110"/>
    <mergeCell ref="AO43:AO44"/>
    <mergeCell ref="AP43:AP44"/>
    <mergeCell ref="AQ43:AQ44"/>
    <mergeCell ref="AR43:AR44"/>
    <mergeCell ref="AS43:AS44"/>
    <mergeCell ref="AO109:AO110"/>
    <mergeCell ref="AR16:AR17"/>
    <mergeCell ref="AS16:AS17"/>
    <mergeCell ref="AT16:AT17"/>
    <mergeCell ref="AN160:AN161"/>
    <mergeCell ref="AO160:AO161"/>
    <mergeCell ref="AP160:AP161"/>
    <mergeCell ref="AQ160:AQ161"/>
    <mergeCell ref="AT126:AT127"/>
    <mergeCell ref="AN126:AN127"/>
    <mergeCell ref="AO126:AO127"/>
    <mergeCell ref="AZ126:AZ127"/>
    <mergeCell ref="AV126:AV127"/>
    <mergeCell ref="AW126:AW127"/>
    <mergeCell ref="AW160:AW161"/>
    <mergeCell ref="AV160:AV161"/>
    <mergeCell ref="AT160:AT161"/>
    <mergeCell ref="AU160:AU161"/>
    <mergeCell ref="BB160:BB161"/>
    <mergeCell ref="BB126:BB127"/>
    <mergeCell ref="AR126:AR127"/>
    <mergeCell ref="AS126:AS127"/>
    <mergeCell ref="AR160:AR161"/>
    <mergeCell ref="AS160:AS161"/>
    <mergeCell ref="AU126:AU127"/>
    <mergeCell ref="AY160:AY161"/>
    <mergeCell ref="BA160:BA161"/>
    <mergeCell ref="AX126:AX127"/>
    <mergeCell ref="BB183:BB184"/>
    <mergeCell ref="AW183:AW184"/>
    <mergeCell ref="AX183:AX184"/>
    <mergeCell ref="AY183:AY184"/>
    <mergeCell ref="AR183:AR184"/>
    <mergeCell ref="AV183:AV184"/>
    <mergeCell ref="AZ183:AZ184"/>
    <mergeCell ref="AN43:AN44"/>
    <mergeCell ref="AS183:AS184"/>
    <mergeCell ref="AT183:AT184"/>
    <mergeCell ref="AU183:AU184"/>
    <mergeCell ref="AQ183:AQ184"/>
    <mergeCell ref="BA183:BA184"/>
    <mergeCell ref="BA126:BA127"/>
    <mergeCell ref="AZ160:AZ161"/>
    <mergeCell ref="AX160:AX161"/>
    <mergeCell ref="AY126:AY127"/>
    <mergeCell ref="S43:S44"/>
    <mergeCell ref="AM43:AM44"/>
    <mergeCell ref="AA43:AA44"/>
    <mergeCell ref="AB43:AB44"/>
    <mergeCell ref="AC43:AC44"/>
    <mergeCell ref="AD43:AD44"/>
    <mergeCell ref="AF43:AF44"/>
    <mergeCell ref="AI43:AI44"/>
    <mergeCell ref="AJ43:AJ44"/>
    <mergeCell ref="U43:U44"/>
    <mergeCell ref="AQ86:AQ87"/>
    <mergeCell ref="AN86:AN87"/>
    <mergeCell ref="AO86:AO87"/>
    <mergeCell ref="AD160:AD161"/>
    <mergeCell ref="AF160:AF161"/>
    <mergeCell ref="W183:W184"/>
    <mergeCell ref="AC183:AC184"/>
    <mergeCell ref="AP126:AP127"/>
    <mergeCell ref="AQ126:AQ127"/>
    <mergeCell ref="AN109:AN110"/>
    <mergeCell ref="AN183:AN184"/>
    <mergeCell ref="AO183:AO184"/>
    <mergeCell ref="AP183:AP184"/>
    <mergeCell ref="A42:C42"/>
    <mergeCell ref="A43:B44"/>
    <mergeCell ref="AP86:AP87"/>
    <mergeCell ref="K43:K44"/>
    <mergeCell ref="L43:L44"/>
    <mergeCell ref="M43:M44"/>
    <mergeCell ref="N43:N44"/>
  </mergeCells>
  <phoneticPr fontId="0" type="noConversion"/>
  <conditionalFormatting sqref="E183:BB183">
    <cfRule type="cellIs" dxfId="26" priority="139" stopIfTrue="1" operator="notEqual">
      <formula>0</formula>
    </cfRule>
    <cfRule type="cellIs" dxfId="25" priority="140" stopIfTrue="1" operator="equal">
      <formula>0</formula>
    </cfRule>
  </conditionalFormatting>
  <conditionalFormatting sqref="E160:BB160 E109:BB109">
    <cfRule type="cellIs" dxfId="24" priority="137" stopIfTrue="1" operator="greaterThan">
      <formula>1.01</formula>
    </cfRule>
    <cfRule type="cellIs" dxfId="23" priority="138" stopIfTrue="1" operator="equal">
      <formula>0</formula>
    </cfRule>
  </conditionalFormatting>
  <conditionalFormatting sqref="E126:BB126">
    <cfRule type="cellIs" dxfId="22" priority="145" stopIfTrue="1" operator="greaterThan">
      <formula>1.01</formula>
    </cfRule>
    <cfRule type="cellIs" dxfId="21" priority="146" stopIfTrue="1" operator="equal">
      <formula>0</formula>
    </cfRule>
  </conditionalFormatting>
  <conditionalFormatting sqref="E16:BB16">
    <cfRule type="cellIs" dxfId="20" priority="141" stopIfTrue="1" operator="greaterThan">
      <formula>1.01</formula>
    </cfRule>
    <cfRule type="cellIs" dxfId="19" priority="142" stopIfTrue="1" operator="equal">
      <formula>0</formula>
    </cfRule>
  </conditionalFormatting>
  <conditionalFormatting sqref="E86:BB86">
    <cfRule type="cellIs" dxfId="18" priority="143" stopIfTrue="1" operator="greaterThan">
      <formula>1.01</formula>
    </cfRule>
    <cfRule type="cellIs" dxfId="17" priority="144" stopIfTrue="1" operator="equal">
      <formula>0</formula>
    </cfRule>
  </conditionalFormatting>
  <conditionalFormatting sqref="D7:D9 D11:D14">
    <cfRule type="cellIs" dxfId="16" priority="147" stopIfTrue="1" operator="between">
      <formula>0.999</formula>
      <formula>1.5</formula>
    </cfRule>
    <cfRule type="cellIs" dxfId="15" priority="148" stopIfTrue="1" operator="greaterThan">
      <formula>1.5</formula>
    </cfRule>
    <cfRule type="cellIs" dxfId="14" priority="149" stopIfTrue="1" operator="lessThan">
      <formula>0.999</formula>
    </cfRule>
  </conditionalFormatting>
  <conditionalFormatting sqref="E7:BB7">
    <cfRule type="cellIs" dxfId="13" priority="150" stopIfTrue="1" operator="between">
      <formula>0.99</formula>
      <formula>1.5</formula>
    </cfRule>
    <cfRule type="cellIs" dxfId="12" priority="151" stopIfTrue="1" operator="greaterThan">
      <formula>1.5</formula>
    </cfRule>
    <cfRule type="cellIs" dxfId="11" priority="152" stopIfTrue="1" operator="between">
      <formula>0</formula>
      <formula>0.999</formula>
    </cfRule>
  </conditionalFormatting>
  <conditionalFormatting sqref="A3:A4">
    <cfRule type="cellIs" dxfId="10" priority="170" stopIfTrue="1" operator="notEqual">
      <formula>0</formula>
    </cfRule>
    <cfRule type="cellIs" dxfId="9" priority="171" stopIfTrue="1" operator="equal">
      <formula>0</formula>
    </cfRule>
  </conditionalFormatting>
  <conditionalFormatting sqref="E43:BB44">
    <cfRule type="cellIs" dxfId="8" priority="10" stopIfTrue="1" operator="greaterThan">
      <formula>1.01</formula>
    </cfRule>
    <cfRule type="cellIs" dxfId="7" priority="11" stopIfTrue="1" operator="equal">
      <formula>0</formula>
    </cfRule>
  </conditionalFormatting>
  <conditionalFormatting sqref="E14:BB14">
    <cfRule type="cellIs" dxfId="6" priority="9" stopIfTrue="1" operator="greaterThan">
      <formula>2</formula>
    </cfRule>
  </conditionalFormatting>
  <conditionalFormatting sqref="E18:BB41 E45:BB84">
    <cfRule type="notContainsBlanks" dxfId="5" priority="8" stopIfTrue="1">
      <formula>LEN(TRIM(E18))&gt;0</formula>
    </cfRule>
  </conditionalFormatting>
  <conditionalFormatting sqref="E88:BB107">
    <cfRule type="notContainsBlanks" dxfId="4" priority="5">
      <formula>LEN(TRIM(E88))&gt;0</formula>
    </cfRule>
  </conditionalFormatting>
  <conditionalFormatting sqref="E111:BB124">
    <cfRule type="notContainsBlanks" dxfId="3" priority="4" stopIfTrue="1">
      <formula>LEN(TRIM(E111))&gt;0</formula>
    </cfRule>
  </conditionalFormatting>
  <conditionalFormatting sqref="E128:BB158">
    <cfRule type="notContainsBlanks" dxfId="2" priority="3" stopIfTrue="1">
      <formula>LEN(TRIM(E128))&gt;0</formula>
    </cfRule>
  </conditionalFormatting>
  <conditionalFormatting sqref="E162:BB181">
    <cfRule type="notContainsBlanks" dxfId="1" priority="2" stopIfTrue="1">
      <formula>LEN(TRIM(E162))&gt;0</formula>
    </cfRule>
  </conditionalFormatting>
  <conditionalFormatting sqref="E185:BB194">
    <cfRule type="notContainsBlanks" dxfId="0" priority="1" stopIfTrue="1">
      <formula>LEN(TRIM(E185))&gt;0</formula>
    </cfRule>
  </conditionalFormatting>
  <pageMargins left="0.53" right="0.38" top="1" bottom="1" header="0.5" footer="0.5"/>
  <pageSetup paperSize="9" orientation="portrait" r:id="rId2"/>
  <headerFooter alignWithMargins="0"/>
  <ignoredErrors>
    <ignoredError sqref="E42:X42 Y42:BB42 E44 E43:BB43 F44:BB44" unlockedFormula="1"/>
  </ignoredError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00.00</vt:lpstr>
      <vt:lpstr>'00.00'!_ftnref1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Ярослав Рудик</dc:creator>
  <cp:keywords>форма рейтингу 2016</cp:keywords>
  <cp:lastModifiedBy>WORKSTATION</cp:lastModifiedBy>
  <cp:lastPrinted>2010-12-14T17:40:16Z</cp:lastPrinted>
  <dcterms:created xsi:type="dcterms:W3CDTF">2008-09-23T09:05:56Z</dcterms:created>
  <dcterms:modified xsi:type="dcterms:W3CDTF">2019-11-12T06:45:13Z</dcterms:modified>
</cp:coreProperties>
</file>