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500" yWindow="1260" windowWidth="14805" windowHeight="7950" activeTab="0"/>
  </bookViews>
  <sheets>
    <sheet name="Група №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Пользователь Windows</author>
  </authors>
  <commentList>
    <comment ref="A2" authorId="0">
      <text>
        <r>
          <rPr>
            <b/>
            <sz val="12"/>
            <rFont val="Times New Roman"/>
            <family val="1"/>
          </rPr>
          <t>Необхідно вказати повну назву факультету</t>
        </r>
      </text>
    </comment>
    <comment ref="C2" authorId="0">
      <text>
        <r>
          <rPr>
            <b/>
            <sz val="12"/>
            <rFont val="Times New Roman"/>
            <family val="1"/>
          </rPr>
          <t>Необхідно ввести абревіатуру спеціальності</t>
        </r>
      </text>
    </comment>
    <comment ref="F93" authorId="1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Староста академічної групи</t>
        </r>
      </text>
    </comment>
    <comment ref="F68" authorId="1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Заступник з культурно масової роботи, допомагала в організації та проведенні факультетських заходів</t>
        </r>
      </text>
    </comment>
    <comment ref="F39" authorId="1">
      <text>
        <r>
          <rPr>
            <b/>
            <sz val="9"/>
            <rFont val="Tahoma"/>
            <family val="0"/>
          </rPr>
          <t>Пользователь Windows: публікація</t>
        </r>
        <r>
          <rPr>
            <sz val="9"/>
            <rFont val="Tahoma"/>
            <family val="0"/>
          </rPr>
          <t xml:space="preserve">
тези</t>
        </r>
      </text>
    </comment>
    <comment ref="F15" authorId="1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член гуртка з фітопатології</t>
        </r>
      </text>
    </comment>
    <comment ref="F104" authorId="1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участь в дні донора</t>
        </r>
      </text>
    </comment>
    <comment ref="F137" authorId="1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Участь у факультетських заходах:"Хто зверху"."Шевченкові Дні","Мафіяі"</t>
        </r>
      </text>
    </comment>
    <comment ref="F192" authorId="1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Допомога в проведені заходу: "Шевченкові дні"</t>
        </r>
      </text>
    </comment>
    <comment ref="F194" authorId="1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Прибирання території Голосіївського парку</t>
        </r>
      </text>
    </comment>
    <comment ref="F190" authorId="1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Допомога в облаштуванні гуртожитка та території університету </t>
        </r>
      </text>
    </comment>
  </commentList>
</comments>
</file>

<file path=xl/sharedStrings.xml><?xml version="1.0" encoding="utf-8"?>
<sst xmlns="http://schemas.openxmlformats.org/spreadsheetml/2006/main" count="505" uniqueCount="219">
  <si>
    <t>Середній бал навчальної успішності студента</t>
  </si>
  <si>
    <t>Рівень знання іноземної мови</t>
  </si>
  <si>
    <t>Участь в роботі студентських наукових гуртків та студентського наукового клубу</t>
  </si>
  <si>
    <t>Участь у наукових конференціях, семінарах, олімпіадах та конкурсах</t>
  </si>
  <si>
    <t>Участь у наукових конкурсах</t>
  </si>
  <si>
    <t xml:space="preserve">Участь у всеукраїнських  та міжнародних конференціях що проходять на території України </t>
  </si>
  <si>
    <t>Участь у міжнародних конференціях що проходять за межами території України</t>
  </si>
  <si>
    <t>Участь у Всеукраїнських конкурсах студентських наукових робіт за галузями наук</t>
  </si>
  <si>
    <t>Опублікування  наукових матеріалів</t>
  </si>
  <si>
    <t xml:space="preserve">Отримання патентів на винахід (корисну модель)  </t>
  </si>
  <si>
    <t xml:space="preserve">Участь у виставках, форумах, фестивалях </t>
  </si>
  <si>
    <t>Вузівських</t>
  </si>
  <si>
    <t>Всеукраїнського рівня</t>
  </si>
  <si>
    <t>Участь у діяльності студентської організації (далі СО)</t>
  </si>
  <si>
    <t>Участь у діяльності об’єднаного комітету студентських рад гуртожитків (далі ОКСРГ)</t>
  </si>
  <si>
    <t>Виконання функції старостати академічної групи</t>
  </si>
  <si>
    <t>Участь у діяльності громадського формування з підтримки громадського порядку і захисту державного кордону</t>
  </si>
  <si>
    <t>Волонтерська діяльність</t>
  </si>
  <si>
    <t>Організація та участь у волонтерському заході на рівні університету</t>
  </si>
  <si>
    <t>Організація та участь у волонтерському заході на рівні держави</t>
  </si>
  <si>
    <t>Участь у колективах художньої самодіяльності загально університетського рівня</t>
  </si>
  <si>
    <t>Вокально-інструментальний ансамбль «Отава», Естрадна студія «Сім сходинок»</t>
  </si>
  <si>
    <t xml:space="preserve">Вокальна студія </t>
  </si>
  <si>
    <t>Гурток любителів театру «Мельпомена»</t>
  </si>
  <si>
    <t>Гурток музична вітальня «Золота ліра»</t>
  </si>
  <si>
    <t>Художня студія «Голосіївська палітра», «Декоративна флористика»</t>
  </si>
  <si>
    <t xml:space="preserve">Студентський театр «Березіль» </t>
  </si>
  <si>
    <t xml:space="preserve">Збірна команда КВН </t>
  </si>
  <si>
    <t>Народний ансамбль пісні і танцю «Колос»</t>
  </si>
  <si>
    <t xml:space="preserve">Академічний хор </t>
  </si>
  <si>
    <t xml:space="preserve">Танцювальний гурт «Дівоче сузір’я» </t>
  </si>
  <si>
    <t xml:space="preserve">Ансамбль бального танцю «Чарівність» </t>
  </si>
  <si>
    <t>Вокальний гурт «Октава», квінтет «Амеро»</t>
  </si>
  <si>
    <t>Прес-студія «Ідал»</t>
  </si>
  <si>
    <t>Участь у мистецьких заходах на рівні гуртожитку, факультету, університету тощо</t>
  </si>
  <si>
    <t>Організація та участь в мистецьких заходах на рівні гуртожитку</t>
  </si>
  <si>
    <t>Організація та участь в мистецьких заходах на рівні факультету</t>
  </si>
  <si>
    <t>Організація та участь в мистецьких заходах на рівні університету</t>
  </si>
  <si>
    <t>Представлення університету на рівні Голосіївського району м. Києва та Київської області</t>
  </si>
  <si>
    <t>Представлення університету на міжвузівському, державному та міжнародному рівні</t>
  </si>
  <si>
    <t xml:space="preserve">Членство у збірних командах </t>
  </si>
  <si>
    <t>м. Києва та Київської області</t>
  </si>
  <si>
    <t>України</t>
  </si>
  <si>
    <t>Участь у спортивних заходах на рівні:</t>
  </si>
  <si>
    <t>Міжнародні  змагання за межами України, чемпіонати,  кубки Європи та Світу (в складі збірної команди України)</t>
  </si>
  <si>
    <t>Присвоєння  спортивного звання</t>
  </si>
  <si>
    <t>КМС</t>
  </si>
  <si>
    <t>МС</t>
  </si>
  <si>
    <t>МСМК</t>
  </si>
  <si>
    <t>6. Соціальна активність (пасивність) студентів під час проживання у гуртожитках університету</t>
  </si>
  <si>
    <t>Стягнення  за порушення правил внутрішнього розпорядку</t>
  </si>
  <si>
    <t xml:space="preserve">Витяг з протоколу засідання студентської ради, пояснювальна записка правопорушника  </t>
  </si>
  <si>
    <t>Копія наказу по факультету про оголошення догани</t>
  </si>
  <si>
    <t>Рівень активності студента-мешканця гуртожитку у заходах з впорядкування місць загального користування гуртожитків, студентського містечка, території Голосіївського району</t>
  </si>
  <si>
    <t>Допомога в облаштуванні гуртожитку та прилеглої території</t>
  </si>
  <si>
    <t>Допомога в організації проведення факультетських або загально вузівських заходів</t>
  </si>
  <si>
    <t xml:space="preserve">Участь у благоустрої території студентського містечка та Голосіївського району </t>
  </si>
  <si>
    <t>Y</t>
  </si>
  <si>
    <t>X</t>
  </si>
  <si>
    <t>Кількість студентів</t>
  </si>
  <si>
    <t>-</t>
  </si>
  <si>
    <t>бал:</t>
  </si>
  <si>
    <t>Сумарна кількість балів по блоку:</t>
  </si>
  <si>
    <t>Загальна кількість балів студента:</t>
  </si>
  <si>
    <t>Σ по пункту:</t>
  </si>
  <si>
    <t>Обмеження:</t>
  </si>
  <si>
    <t>50 балів</t>
  </si>
  <si>
    <t>100 балів</t>
  </si>
  <si>
    <t>200 балів</t>
  </si>
  <si>
    <t>300 балів</t>
  </si>
  <si>
    <t>400 балів</t>
  </si>
  <si>
    <t>Кращий студент НУБіП України</t>
  </si>
  <si>
    <t>бали:</t>
  </si>
  <si>
    <t>Примітки:</t>
  </si>
  <si>
    <t>Членство у студентських наукових гуртках</t>
  </si>
  <si>
    <t xml:space="preserve">Членство в студентському науковому клубі </t>
  </si>
  <si>
    <t xml:space="preserve">Голова ради наукового клубу </t>
  </si>
  <si>
    <t xml:space="preserve">Секретар наукового клуба </t>
  </si>
  <si>
    <t>60 балів</t>
  </si>
  <si>
    <t xml:space="preserve">Голова секції наукового клубу </t>
  </si>
  <si>
    <t>Обмеження балів:</t>
  </si>
  <si>
    <t xml:space="preserve">Голова СО університету  </t>
  </si>
  <si>
    <t>Заступники голови СО університету</t>
  </si>
  <si>
    <t>Керівники відділів СО університету, керівники клубів за інтересами</t>
  </si>
  <si>
    <t xml:space="preserve">Голови СО на факультеті </t>
  </si>
  <si>
    <t>250 балів</t>
  </si>
  <si>
    <t xml:space="preserve">Заступник голови СО на факультеті, керівники відділів СО на факультеті </t>
  </si>
  <si>
    <t xml:space="preserve">Голова ОКСРГ </t>
  </si>
  <si>
    <t xml:space="preserve">Заступник голови ОКСРГ, голови комісій ОКСРГ </t>
  </si>
  <si>
    <t xml:space="preserve">Голови студентських рад гуртожитків </t>
  </si>
  <si>
    <t>Заступники голів студентських рад гуртожитків, голови комісій студентських рад гуртожитків</t>
  </si>
  <si>
    <t xml:space="preserve">Старости поверхів (блоків) </t>
  </si>
  <si>
    <t xml:space="preserve">Старости академічних груп </t>
  </si>
  <si>
    <t xml:space="preserve">Членство в громадському формування «Університетська варта» </t>
  </si>
  <si>
    <t xml:space="preserve">Вчинення порушення що передбачає дисциплінарне стягнення у вигляді зауваження </t>
  </si>
  <si>
    <t>(-100) балів</t>
  </si>
  <si>
    <t xml:space="preserve">Вчинення порушення що передбачає дисциплінарне стягнення у вигляді догани </t>
  </si>
  <si>
    <t>(-150) балів</t>
  </si>
  <si>
    <t xml:space="preserve">Вчинення порушення що передбачає дисциплінарне стягнення у вигляді не поселення в гуртожиток з наступного навчального року </t>
  </si>
  <si>
    <t>(-200) балів</t>
  </si>
  <si>
    <t>(-300) балів</t>
  </si>
  <si>
    <t xml:space="preserve">Свідоме ігнорування та невиконання  розпоряджень керівництва факультету, інституту, університету  </t>
  </si>
  <si>
    <t>(-1000) балів</t>
  </si>
  <si>
    <t>Номер по списку:</t>
  </si>
  <si>
    <t>Бал:</t>
  </si>
  <si>
    <t>Примітка</t>
  </si>
  <si>
    <t>Студенти відсортовуються у порядку зменшення їхнього підсумкового балу по блоку.</t>
  </si>
  <si>
    <t>Наступні підтаблиці заповнються адміністратором форми даних</t>
  </si>
  <si>
    <r>
      <t xml:space="preserve">Баловий еквівалент середнього балу, отриманого за поточний контрольний період розраховується за формулою: </t>
    </r>
    <r>
      <rPr>
        <b/>
        <sz val="12"/>
        <rFont val="Times New Roman"/>
        <family val="1"/>
      </rPr>
      <t>Х=(Y-3)*200</t>
    </r>
    <r>
      <rPr>
        <sz val="12"/>
        <rFont val="Times New Roman"/>
        <family val="1"/>
      </rPr>
      <t>, де Y- середній бал отриманий за результатами сесії.</t>
    </r>
  </si>
  <si>
    <r>
      <t>3. Участь у діяльності органів студентського самоврядування чи інших громадських об’єднаннях університету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(громадська робота). </t>
    </r>
    <r>
      <rPr>
        <sz val="14"/>
        <rFont val="Times New Roman"/>
        <family val="1"/>
      </rPr>
      <t>Бали розділів можуть додаватися, але максимальна кількість балів не повинна перевищувати</t>
    </r>
    <r>
      <rPr>
        <b/>
        <sz val="14"/>
        <rFont val="Times New Roman"/>
        <family val="1"/>
      </rPr>
      <t xml:space="preserve"> 500 </t>
    </r>
  </si>
  <si>
    <t>Навчальний період:</t>
  </si>
  <si>
    <t>Назва факультету:</t>
  </si>
  <si>
    <t>Вчинення порушення що передбачає дисциплінарне стягнення у вигляді розірвання договору найму на проживання</t>
  </si>
  <si>
    <t xml:space="preserve">Атестація з усіх предметів                             1 не атестація                                                    2 не атестації                                                                3 не атестації                                              4 і більше не атестації   </t>
  </si>
  <si>
    <t xml:space="preserve"> 50 балів                                                             25 балів                                                                         0 балів                                                                          (-25) балів                                                                                                (-50) балів </t>
  </si>
  <si>
    <t>Членство в спортивно-оздоровчих секціях</t>
  </si>
  <si>
    <t>Фізорги академічних груп</t>
  </si>
  <si>
    <t>Спеціальність:</t>
  </si>
  <si>
    <t>2013-2014</t>
  </si>
  <si>
    <t>Участь у конференціях, олімпіадах ННІ</t>
  </si>
  <si>
    <t>Участь у загально університетських конференціях, олімпіадах</t>
  </si>
  <si>
    <t>Голова профбюро на факультеті</t>
  </si>
  <si>
    <t>Голова профбюро в академічній групі</t>
  </si>
  <si>
    <t xml:space="preserve">Витяг з протоколу засідання постійнодіючої комісії з контролю за дотриманням правил внутрішнього розпорядку </t>
  </si>
  <si>
    <t>Свідоме розміщення недостовірної інформації щодо отриманих балів</t>
  </si>
  <si>
    <t>"Кращий студент НУБіП України в межах групи"</t>
  </si>
  <si>
    <t>П.І.Б.</t>
  </si>
  <si>
    <t>"Кращий студент групи" (за підсумками навчальної роботи)</t>
  </si>
  <si>
    <t xml:space="preserve"> "Кращий науковець групи" (за підсумками наукової роботи)</t>
  </si>
  <si>
    <t>"Кращий громадський діяч групи" (за підсумками громадських робіт - участь в органах самоврядування, університетських об'єднаннях)</t>
  </si>
  <si>
    <t xml:space="preserve"> "Кращий учасник художньої самодіяльності групи" (за підсумками культурно-масової діяльності)</t>
  </si>
  <si>
    <t xml:space="preserve"> "Кращий студент спортсмен групи" (за підсумками спортивно-масової діяльності)</t>
  </si>
  <si>
    <t>"Кращий студент групи який проживає у гуртожитку" (за підсумками діяльності студентів під час проживання в гуртожитку)</t>
  </si>
  <si>
    <t>Розраховується за формулою: (бали за навчальну роботу*1,0) + (бали за наукову роботу* 0,6) + (бали за громадську роботу* 0,85) + (бали за культурно-масову діяльність* 0,6) + (бали за спортивно-масову діяльність* 0,6) + (–) (бали за соціальну активність (пасивність) студентів під час проживання у гуртожитках університету).</t>
  </si>
  <si>
    <r>
      <t xml:space="preserve">1. Навчальна робота. </t>
    </r>
    <r>
      <rPr>
        <sz val="14"/>
        <rFont val="Times New Roman"/>
        <family val="1"/>
      </rPr>
      <t>Бали розділів можуть додаватися, але максимальна кількість балів не повинна перевищувати</t>
    </r>
    <r>
      <rPr>
        <b/>
        <sz val="14"/>
        <rFont val="Times New Roman"/>
        <family val="1"/>
      </rPr>
      <t xml:space="preserve"> 525 </t>
    </r>
  </si>
  <si>
    <t>Відмінно                                               Добре                                           Задовільно</t>
  </si>
  <si>
    <t>75 балів                                                                       50 балів                                                                       25 балів</t>
  </si>
  <si>
    <t>Копія залікової книжки де зазначена оцінка з іноземної мови</t>
  </si>
  <si>
    <t>Результати проміжної атестації</t>
  </si>
  <si>
    <r>
      <t>2. Наукова робота.</t>
    </r>
    <r>
      <rPr>
        <sz val="14"/>
        <rFont val="Times New Roman"/>
        <family val="1"/>
      </rPr>
      <t xml:space="preserve"> Бали розділів можуть додаватися, але максимальна кількість балів не повинна перевищувати</t>
    </r>
    <r>
      <rPr>
        <b/>
        <sz val="14"/>
        <rFont val="Times New Roman"/>
        <family val="1"/>
      </rPr>
      <t xml:space="preserve"> 700</t>
    </r>
  </si>
  <si>
    <t>Від 0 до 35 балів</t>
  </si>
  <si>
    <t>Від 0 до 70 балів</t>
  </si>
  <si>
    <t>Від 0 до 60 балів</t>
  </si>
  <si>
    <t>Від 0 до 50 балів</t>
  </si>
  <si>
    <r>
      <t>50</t>
    </r>
    <r>
      <rPr>
        <sz val="12"/>
        <rFont val="Times New Roman"/>
        <family val="1"/>
      </rPr>
      <t xml:space="preserve"> балів за виступ на конференції, але не більше </t>
    </r>
    <r>
      <rPr>
        <b/>
        <sz val="12"/>
        <rFont val="Times New Roman"/>
        <family val="1"/>
      </rPr>
      <t>100</t>
    </r>
    <r>
      <rPr>
        <sz val="12"/>
        <rFont val="Times New Roman"/>
        <family val="1"/>
      </rPr>
      <t xml:space="preserve"> балів за навчальний рік 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 - </t>
    </r>
    <r>
      <rPr>
        <b/>
        <sz val="12"/>
        <rFont val="Times New Roman"/>
        <family val="1"/>
      </rPr>
      <t>125 б. 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100 б. Диплом 3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75 б.</t>
    </r>
    <r>
      <rPr>
        <sz val="12"/>
        <rFont val="Times New Roman"/>
        <family val="1"/>
      </rPr>
      <t xml:space="preserve">  Документ для підтвердження (додаток № 8)</t>
    </r>
  </si>
  <si>
    <r>
      <t>60</t>
    </r>
    <r>
      <rPr>
        <sz val="12"/>
        <rFont val="Times New Roman"/>
        <family val="1"/>
      </rPr>
      <t xml:space="preserve"> балів за участь в одному конкурсі, але не більше </t>
    </r>
    <r>
      <rPr>
        <b/>
        <sz val="12"/>
        <rFont val="Times New Roman"/>
        <family val="1"/>
      </rPr>
      <t xml:space="preserve">120 </t>
    </r>
    <r>
      <rPr>
        <sz val="12"/>
        <rFont val="Times New Roman"/>
        <family val="1"/>
      </rPr>
      <t xml:space="preserve">балів за навчальний рік 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- </t>
    </r>
    <r>
      <rPr>
        <b/>
        <sz val="12"/>
        <rFont val="Times New Roman"/>
        <family val="1"/>
      </rPr>
      <t>150 б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 xml:space="preserve">Диплом 2 </t>
    </r>
    <r>
      <rPr>
        <sz val="12"/>
        <rFont val="Times New Roman"/>
        <family val="1"/>
      </rPr>
      <t xml:space="preserve">ступеня - </t>
    </r>
    <r>
      <rPr>
        <b/>
        <sz val="12"/>
        <rFont val="Times New Roman"/>
        <family val="1"/>
      </rPr>
      <t>125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 xml:space="preserve">100 б.   </t>
    </r>
    <r>
      <rPr>
        <sz val="12"/>
        <rFont val="Times New Roman"/>
        <family val="1"/>
      </rPr>
      <t>Документ для підтвердження (додаток № 8)</t>
    </r>
  </si>
  <si>
    <r>
      <t>40</t>
    </r>
    <r>
      <rPr>
        <sz val="12"/>
        <rFont val="Times New Roman"/>
        <family val="1"/>
      </rPr>
      <t xml:space="preserve"> балів за виступ на конференції, але не більше </t>
    </r>
    <r>
      <rPr>
        <b/>
        <sz val="12"/>
        <rFont val="Times New Roman"/>
        <family val="1"/>
      </rPr>
      <t>80</t>
    </r>
    <r>
      <rPr>
        <sz val="12"/>
        <rFont val="Times New Roman"/>
        <family val="1"/>
      </rPr>
      <t xml:space="preserve"> балів за навчальний рік. 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- </t>
    </r>
    <r>
      <rPr>
        <b/>
        <sz val="12"/>
        <rFont val="Times New Roman"/>
        <family val="1"/>
      </rPr>
      <t>100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Диплом 2 </t>
    </r>
    <r>
      <rPr>
        <sz val="12"/>
        <rFont val="Times New Roman"/>
        <family val="1"/>
      </rPr>
      <t xml:space="preserve">ступеня – </t>
    </r>
    <r>
      <rPr>
        <b/>
        <sz val="12"/>
        <rFont val="Times New Roman"/>
        <family val="1"/>
      </rPr>
      <t>75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 xml:space="preserve">50 б.  </t>
    </r>
    <r>
      <rPr>
        <sz val="12"/>
        <rFont val="Times New Roman"/>
        <family val="1"/>
      </rPr>
      <t>Документ для підтвердження (додаток № 8)</t>
    </r>
  </si>
  <si>
    <r>
      <t>60</t>
    </r>
    <r>
      <rPr>
        <sz val="12"/>
        <rFont val="Times New Roman"/>
        <family val="1"/>
      </rPr>
      <t xml:space="preserve"> балів за участь в одному конкурсі, але не більше </t>
    </r>
    <r>
      <rPr>
        <b/>
        <sz val="12"/>
        <rFont val="Times New Roman"/>
        <family val="1"/>
      </rPr>
      <t xml:space="preserve">120 </t>
    </r>
    <r>
      <rPr>
        <sz val="12"/>
        <rFont val="Times New Roman"/>
        <family val="1"/>
      </rPr>
      <t xml:space="preserve">балів за навчальний рік 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- </t>
    </r>
    <r>
      <rPr>
        <b/>
        <sz val="12"/>
        <rFont val="Times New Roman"/>
        <family val="1"/>
      </rPr>
      <t>150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2</t>
    </r>
    <r>
      <rPr>
        <sz val="12"/>
        <rFont val="Times New Roman"/>
        <family val="1"/>
      </rPr>
      <t xml:space="preserve"> ступеня - </t>
    </r>
    <r>
      <rPr>
        <b/>
        <sz val="12"/>
        <rFont val="Times New Roman"/>
        <family val="1"/>
      </rPr>
      <t>125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 xml:space="preserve">100 б. </t>
    </r>
    <r>
      <rPr>
        <sz val="12"/>
        <rFont val="Times New Roman"/>
        <family val="1"/>
      </rPr>
      <t>Документ для підтвердження (додаток № 8)</t>
    </r>
  </si>
  <si>
    <t>125 балів</t>
  </si>
  <si>
    <t>150 балів</t>
  </si>
  <si>
    <r>
      <t xml:space="preserve">100 </t>
    </r>
    <r>
      <rPr>
        <sz val="12"/>
        <rFont val="Times New Roman"/>
        <family val="1"/>
      </rPr>
      <t xml:space="preserve">балів за виступ на конференції, але не більше </t>
    </r>
    <r>
      <rPr>
        <b/>
        <sz val="12"/>
        <rFont val="Times New Roman"/>
        <family val="1"/>
      </rPr>
      <t xml:space="preserve">200 </t>
    </r>
    <r>
      <rPr>
        <sz val="12"/>
        <rFont val="Times New Roman"/>
        <family val="1"/>
      </rPr>
      <t>балів на рік</t>
    </r>
    <r>
      <rPr>
        <b/>
        <sz val="12"/>
        <rFont val="Times New Roman"/>
        <family val="1"/>
      </rPr>
      <t xml:space="preserve">
Диплом 1</t>
    </r>
    <r>
      <rPr>
        <sz val="12"/>
        <rFont val="Times New Roman"/>
        <family val="1"/>
      </rPr>
      <t xml:space="preserve"> ступеня</t>
    </r>
    <r>
      <rPr>
        <b/>
        <sz val="12"/>
        <rFont val="Times New Roman"/>
        <family val="1"/>
      </rPr>
      <t xml:space="preserve"> -300 б. Диплом 2</t>
    </r>
    <r>
      <rPr>
        <sz val="12"/>
        <rFont val="Times New Roman"/>
        <family val="1"/>
      </rPr>
      <t xml:space="preserve"> ступеня </t>
    </r>
    <r>
      <rPr>
        <b/>
        <sz val="12"/>
        <rFont val="Times New Roman"/>
        <family val="1"/>
      </rPr>
      <t>- 275 б. Диплом 3</t>
    </r>
    <r>
      <rPr>
        <sz val="12"/>
        <rFont val="Times New Roman"/>
        <family val="1"/>
      </rPr>
      <t xml:space="preserve"> ступеня</t>
    </r>
    <r>
      <rPr>
        <b/>
        <sz val="12"/>
        <rFont val="Times New Roman"/>
        <family val="1"/>
      </rPr>
      <t xml:space="preserve"> – 250 б. </t>
    </r>
    <r>
      <rPr>
        <sz val="12"/>
        <rFont val="Times New Roman"/>
        <family val="1"/>
      </rPr>
      <t>Документ для підтвердження (додаток № 8)</t>
    </r>
    <r>
      <rPr>
        <b/>
        <sz val="12"/>
        <rFont val="Times New Roman"/>
        <family val="1"/>
      </rPr>
      <t xml:space="preserve"> </t>
    </r>
  </si>
  <si>
    <r>
      <t>150</t>
    </r>
    <r>
      <rPr>
        <sz val="12"/>
        <rFont val="Times New Roman"/>
        <family val="1"/>
      </rPr>
      <t xml:space="preserve"> балів за участь в одному конкурсі, але не більше </t>
    </r>
    <r>
      <rPr>
        <b/>
        <sz val="12"/>
        <rFont val="Times New Roman"/>
        <family val="1"/>
      </rPr>
      <t xml:space="preserve">300 </t>
    </r>
    <r>
      <rPr>
        <sz val="12"/>
        <rFont val="Times New Roman"/>
        <family val="1"/>
      </rPr>
      <t xml:space="preserve">балів за навчальний рік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400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Диплом 2 </t>
    </r>
    <r>
      <rPr>
        <sz val="12"/>
        <rFont val="Times New Roman"/>
        <family val="1"/>
      </rPr>
      <t xml:space="preserve">ступеня – </t>
    </r>
    <r>
      <rPr>
        <b/>
        <sz val="12"/>
        <rFont val="Times New Roman"/>
        <family val="1"/>
      </rPr>
      <t>375 б.  Диплом 3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350 б</t>
    </r>
    <r>
      <rPr>
        <sz val="12"/>
        <rFont val="Times New Roman"/>
        <family val="1"/>
      </rPr>
      <t>. Документ для підтвердження (додаток № 8)</t>
    </r>
  </si>
  <si>
    <t>Публікація статей</t>
  </si>
  <si>
    <t>Публікація тез, матеріалів доповідей</t>
  </si>
  <si>
    <r>
      <t>30 балів</t>
    </r>
    <r>
      <rPr>
        <sz val="12"/>
        <rFont val="Times New Roman"/>
        <family val="1"/>
      </rPr>
      <t xml:space="preserve"> за одну публікацію, але не більше</t>
    </r>
    <r>
      <rPr>
        <b/>
        <sz val="12"/>
        <rFont val="Times New Roman"/>
        <family val="1"/>
      </rPr>
      <t xml:space="preserve"> 90 балів</t>
    </r>
    <r>
      <rPr>
        <sz val="12"/>
        <rFont val="Times New Roman"/>
        <family val="1"/>
      </rPr>
      <t xml:space="preserve"> за рік. Документ для підтвердження (додаток № 9) </t>
    </r>
  </si>
  <si>
    <t>Публікація  тез, матеріалів доповідей у фахових та міжнародних виданнях</t>
  </si>
  <si>
    <t>90 балів</t>
  </si>
  <si>
    <r>
      <rPr>
        <b/>
        <sz val="12"/>
        <rFont val="Times New Roman"/>
        <family val="1"/>
      </rPr>
      <t>50 балів</t>
    </r>
    <r>
      <rPr>
        <sz val="12"/>
        <rFont val="Times New Roman"/>
        <family val="1"/>
      </rPr>
      <t xml:space="preserve"> за одну публікацію, але не більше </t>
    </r>
    <r>
      <rPr>
        <b/>
        <sz val="12"/>
        <rFont val="Times New Roman"/>
        <family val="1"/>
      </rPr>
      <t>150 балів</t>
    </r>
    <r>
      <rPr>
        <sz val="12"/>
        <rFont val="Times New Roman"/>
        <family val="1"/>
      </rPr>
      <t xml:space="preserve"> за рік. Документ для підтвердження (додаток № 9) </t>
    </r>
  </si>
  <si>
    <t>Публікація статей у фахових та міжнародних виданнях</t>
  </si>
  <si>
    <r>
      <rPr>
        <b/>
        <sz val="12"/>
        <rFont val="Times New Roman"/>
        <family val="1"/>
      </rPr>
      <t>100 балів</t>
    </r>
    <r>
      <rPr>
        <sz val="12"/>
        <rFont val="Times New Roman"/>
        <family val="1"/>
      </rPr>
      <t xml:space="preserve"> за одну публікацію, але не більше </t>
    </r>
    <r>
      <rPr>
        <b/>
        <sz val="12"/>
        <rFont val="Times New Roman"/>
        <family val="1"/>
      </rPr>
      <t>200 балів</t>
    </r>
    <r>
      <rPr>
        <sz val="12"/>
        <rFont val="Times New Roman"/>
        <family val="1"/>
      </rPr>
      <t xml:space="preserve"> за рік. Документ для підтвердження (додаток № 9) </t>
    </r>
  </si>
  <si>
    <r>
      <rPr>
        <b/>
        <sz val="12"/>
        <rFont val="Times New Roman"/>
        <family val="1"/>
      </rPr>
      <t>125 балів</t>
    </r>
    <r>
      <rPr>
        <sz val="12"/>
        <rFont val="Times New Roman"/>
        <family val="1"/>
      </rPr>
      <t xml:space="preserve"> за одну публікацію, але не більше </t>
    </r>
    <r>
      <rPr>
        <b/>
        <sz val="12"/>
        <rFont val="Times New Roman"/>
        <family val="1"/>
      </rPr>
      <t>250 балів</t>
    </r>
    <r>
      <rPr>
        <sz val="12"/>
        <rFont val="Times New Roman"/>
        <family val="1"/>
      </rPr>
      <t xml:space="preserve"> за рік. Документ для підтвердження (додаток № 9) </t>
    </r>
  </si>
  <si>
    <r>
      <t>25 балів</t>
    </r>
    <r>
      <rPr>
        <sz val="12"/>
        <rFont val="Times New Roman"/>
        <family val="1"/>
      </rPr>
      <t xml:space="preserve"> за участь, але не більше </t>
    </r>
    <r>
      <rPr>
        <b/>
        <sz val="12"/>
        <rFont val="Times New Roman"/>
        <family val="1"/>
      </rPr>
      <t>50 балів</t>
    </r>
    <r>
      <rPr>
        <sz val="12"/>
        <rFont val="Times New Roman"/>
        <family val="1"/>
      </rPr>
      <t xml:space="preserve">  за рік. Документ для підтвердження (додаток № 10)</t>
    </r>
  </si>
  <si>
    <r>
      <t>30 балів</t>
    </r>
    <r>
      <rPr>
        <sz val="12"/>
        <rFont val="Times New Roman"/>
        <family val="1"/>
      </rPr>
      <t xml:space="preserve"> за участь, але не більше </t>
    </r>
    <r>
      <rPr>
        <b/>
        <sz val="12"/>
        <rFont val="Times New Roman"/>
        <family val="1"/>
      </rPr>
      <t>60 балів</t>
    </r>
    <r>
      <rPr>
        <sz val="12"/>
        <rFont val="Times New Roman"/>
        <family val="1"/>
      </rPr>
      <t xml:space="preserve"> за рік. Документ для підтвердження (додаток № 10)</t>
    </r>
  </si>
  <si>
    <r>
      <t>40 балів</t>
    </r>
    <r>
      <rPr>
        <sz val="12"/>
        <rFont val="Times New Roman"/>
        <family val="1"/>
      </rPr>
      <t xml:space="preserve"> участь, але не більше </t>
    </r>
    <r>
      <rPr>
        <b/>
        <sz val="12"/>
        <rFont val="Times New Roman"/>
        <family val="1"/>
      </rPr>
      <t>80 балів</t>
    </r>
    <r>
      <rPr>
        <sz val="12"/>
        <rFont val="Times New Roman"/>
        <family val="1"/>
      </rPr>
      <t xml:space="preserve"> за рік.               Документ для підтвердження (додаток № 10)</t>
    </r>
  </si>
  <si>
    <t>80 балів</t>
  </si>
  <si>
    <t xml:space="preserve">Участь в акції «День донора в НУБіП України» </t>
  </si>
  <si>
    <r>
      <t>50 балів</t>
    </r>
    <r>
      <rPr>
        <sz val="12"/>
        <rFont val="Times New Roman"/>
        <family val="1"/>
      </rPr>
      <t xml:space="preserve"> за один захід, але не більше </t>
    </r>
    <r>
      <rPr>
        <b/>
        <sz val="12"/>
        <rFont val="Times New Roman"/>
        <family val="1"/>
      </rPr>
      <t>100 балів</t>
    </r>
    <r>
      <rPr>
        <sz val="12"/>
        <rFont val="Times New Roman"/>
        <family val="1"/>
      </rPr>
      <t xml:space="preserve"> за рік. Документ для підтвердження (додаток № 12)</t>
    </r>
  </si>
  <si>
    <r>
      <t>75 балів</t>
    </r>
    <r>
      <rPr>
        <sz val="12"/>
        <rFont val="Times New Roman"/>
        <family val="1"/>
      </rPr>
      <t xml:space="preserve"> за один захід, але не більше </t>
    </r>
    <r>
      <rPr>
        <b/>
        <sz val="12"/>
        <rFont val="Times New Roman"/>
        <family val="1"/>
      </rPr>
      <t>150 балів</t>
    </r>
    <r>
      <rPr>
        <sz val="12"/>
        <rFont val="Times New Roman"/>
        <family val="1"/>
      </rPr>
      <t xml:space="preserve"> за рік.  Документ для підтвердження (додаток № 12)</t>
    </r>
  </si>
  <si>
    <r>
      <t>50 балів</t>
    </r>
    <r>
      <rPr>
        <sz val="12"/>
        <rFont val="Times New Roman"/>
        <family val="1"/>
      </rPr>
      <t xml:space="preserve"> за один захід, але не більше </t>
    </r>
    <r>
      <rPr>
        <b/>
        <sz val="12"/>
        <rFont val="Times New Roman"/>
        <family val="1"/>
      </rPr>
      <t>100 балів</t>
    </r>
    <r>
      <rPr>
        <sz val="12"/>
        <rFont val="Times New Roman"/>
        <family val="1"/>
      </rPr>
      <t xml:space="preserve"> за рік. Документ для підтвердження 
(Довідка щодо надання донорам пільг)</t>
    </r>
  </si>
  <si>
    <t>Від 0 до 100 балів</t>
  </si>
  <si>
    <t>Від 0 до 200 балів</t>
  </si>
  <si>
    <t>Від 0 до 300 балів</t>
  </si>
  <si>
    <t>Секретар ОКСРГ</t>
  </si>
  <si>
    <t>Від 0 до 175 балів</t>
  </si>
  <si>
    <t>Від 0 до 250 балів</t>
  </si>
  <si>
    <t>Секретар студентської ради гуртожитку</t>
  </si>
  <si>
    <t>Від 0 до 150 балів</t>
  </si>
  <si>
    <t>Від 0 до 400 балів</t>
  </si>
  <si>
    <t>Від 0 до  300 балів</t>
  </si>
  <si>
    <t>Секретар СО</t>
  </si>
  <si>
    <t>Секретар СО факультету</t>
  </si>
  <si>
    <t>Бали нараховуються при умові участі не менше як у 40-ка засіданнях чи репетиціях за начальний рік. Бали нараховуються при наявності протоколів засідань гуртків або затвердженого графіку репетицій та явочних листів присутніх на репетиціях. Документ для підтвердження (додаток № 13)</t>
  </si>
  <si>
    <r>
      <t xml:space="preserve">4. Культурно-масова робота. </t>
    </r>
    <r>
      <rPr>
        <sz val="14"/>
        <rFont val="Times New Roman"/>
        <family val="1"/>
      </rPr>
      <t>Бали розділів можуть додаватися, але максимальна кількість балів не повинна перевищувати</t>
    </r>
    <r>
      <rPr>
        <b/>
        <sz val="14"/>
        <rFont val="Times New Roman"/>
        <family val="1"/>
      </rPr>
      <t xml:space="preserve"> 700 </t>
    </r>
  </si>
  <si>
    <t>Бали нараховуються після аналізу виконання плану роботи відповідного наукового гуртка (наукового клубу) за навчальний рік.             Документ для підтвердження (додаток № 7)</t>
  </si>
  <si>
    <r>
      <t>25 балів</t>
    </r>
    <r>
      <rPr>
        <sz val="12"/>
        <rFont val="Times New Roman"/>
        <family val="1"/>
      </rPr>
      <t xml:space="preserve"> за кожен захід, але не більше </t>
    </r>
    <r>
      <rPr>
        <b/>
        <sz val="12"/>
        <rFont val="Times New Roman"/>
        <family val="1"/>
      </rPr>
      <t>75 балів</t>
    </r>
    <r>
      <rPr>
        <sz val="12"/>
        <rFont val="Times New Roman"/>
        <family val="1"/>
      </rPr>
      <t xml:space="preserve"> за навчальний рік.                                Документ для підтвердження (додаток № 14)</t>
    </r>
  </si>
  <si>
    <r>
      <t>50 балів</t>
    </r>
    <r>
      <rPr>
        <sz val="12"/>
        <rFont val="Times New Roman"/>
        <family val="1"/>
      </rPr>
      <t xml:space="preserve"> за кожен захід, але не більше </t>
    </r>
    <r>
      <rPr>
        <b/>
        <sz val="12"/>
        <rFont val="Times New Roman"/>
        <family val="1"/>
      </rPr>
      <t>200 балів</t>
    </r>
    <r>
      <rPr>
        <sz val="12"/>
        <rFont val="Times New Roman"/>
        <family val="1"/>
      </rPr>
      <t xml:space="preserve"> за навчальний рік. 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300 б. 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275 б.  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>250 б.</t>
    </r>
    <r>
      <rPr>
        <sz val="12"/>
        <rFont val="Times New Roman"/>
        <family val="1"/>
      </rPr>
      <t xml:space="preserve">  (підтверджуються відповідними дипломами чи грамотами на підставі яких оформлюється довідка додаток № 14)</t>
    </r>
  </si>
  <si>
    <r>
      <t>60 балів</t>
    </r>
    <r>
      <rPr>
        <sz val="12"/>
        <rFont val="Times New Roman"/>
        <family val="1"/>
      </rPr>
      <t xml:space="preserve"> за кожен захід, але не більше </t>
    </r>
    <r>
      <rPr>
        <b/>
        <sz val="12"/>
        <rFont val="Times New Roman"/>
        <family val="1"/>
      </rPr>
      <t>300 балів</t>
    </r>
    <r>
      <rPr>
        <sz val="12"/>
        <rFont val="Times New Roman"/>
        <family val="1"/>
      </rPr>
      <t xml:space="preserve"> за навчальний рік. 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</t>
    </r>
    <r>
      <rPr>
        <b/>
        <sz val="12"/>
        <rFont val="Times New Roman"/>
        <family val="1"/>
      </rPr>
      <t xml:space="preserve"> 350 б. 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325 б.  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 xml:space="preserve">300 б.  </t>
    </r>
    <r>
      <rPr>
        <sz val="12"/>
        <rFont val="Times New Roman"/>
        <family val="1"/>
      </rPr>
      <t>(підтверджуються відповідними дипломами чи грамотами на підставі яких оформлюється довідка додаток № 14)</t>
    </r>
  </si>
  <si>
    <r>
      <t>70 балів</t>
    </r>
    <r>
      <rPr>
        <sz val="12"/>
        <rFont val="Times New Roman"/>
        <family val="1"/>
      </rPr>
      <t xml:space="preserve"> за кожен захід, але не більше </t>
    </r>
    <r>
      <rPr>
        <b/>
        <sz val="12"/>
        <rFont val="Times New Roman"/>
        <family val="1"/>
      </rPr>
      <t>350 балів</t>
    </r>
    <r>
      <rPr>
        <sz val="12"/>
        <rFont val="Times New Roman"/>
        <family val="1"/>
      </rPr>
      <t xml:space="preserve"> за навчальний рік. 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400 б. 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 xml:space="preserve">375 б.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 xml:space="preserve">350 б. </t>
    </r>
    <r>
      <rPr>
        <sz val="12"/>
        <rFont val="Times New Roman"/>
        <family val="1"/>
      </rPr>
      <t>(підтверджуються відповідними дипломами чи грамотами на підставі яких оформлюється довідка додаток № 14)</t>
    </r>
  </si>
  <si>
    <t>75 балів</t>
  </si>
  <si>
    <t>350 балів</t>
  </si>
  <si>
    <r>
      <t xml:space="preserve">5. Спортивно-масова діяльність </t>
    </r>
    <r>
      <rPr>
        <sz val="14"/>
        <rFont val="Times New Roman"/>
        <family val="1"/>
      </rPr>
      <t>Бали розділів можуть додаватися, але максимальна кількість балів не повинна перевищувати</t>
    </r>
    <r>
      <rPr>
        <b/>
        <sz val="14"/>
        <rFont val="Times New Roman"/>
        <family val="1"/>
      </rPr>
      <t xml:space="preserve"> 700 </t>
    </r>
  </si>
  <si>
    <t>Підтверджується відповідним чином оформленими довідками кафедри фізичного виховання (додаток № 15)</t>
  </si>
  <si>
    <t>Підтверджується відповідним чином оформленими заявками, на підставі яких оформлюється довідка (додаток № 15)</t>
  </si>
  <si>
    <t>Першості збірних команд гуртожитків</t>
  </si>
  <si>
    <t>Першості університету (в складі збірної факультету)</t>
  </si>
  <si>
    <t>Першості університету (в складі збірної інституту)</t>
  </si>
  <si>
    <t>Першості Голосіївського району, м. Києва та Київської області (в складі збірної команди університету)</t>
  </si>
  <si>
    <t>Першості України (в складі збірної команди університету)</t>
  </si>
  <si>
    <r>
      <t>50</t>
    </r>
    <r>
      <rPr>
        <sz val="12"/>
        <rFont val="Times New Roman"/>
        <family val="1"/>
      </rPr>
      <t xml:space="preserve"> балів за участь в змаганнях одного виду, але не більше </t>
    </r>
    <r>
      <rPr>
        <b/>
        <sz val="12"/>
        <rFont val="Times New Roman"/>
        <family val="1"/>
      </rPr>
      <t xml:space="preserve">100 </t>
    </r>
    <r>
      <rPr>
        <sz val="12"/>
        <rFont val="Times New Roman"/>
        <family val="1"/>
      </rPr>
      <t xml:space="preserve">балів за рік                     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 xml:space="preserve">150 б.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125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б.</t>
    </r>
    <r>
      <rPr>
        <sz val="12"/>
        <rFont val="Times New Roman"/>
        <family val="1"/>
      </rPr>
      <t xml:space="preserve">   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>100 б</t>
    </r>
    <r>
      <rPr>
        <sz val="12"/>
        <rFont val="Times New Roman"/>
        <family val="1"/>
      </rPr>
      <t>.  (підтверджуються відповідним чином оформленими протоколами змагань, дипломами чи грамотами) на підставі яких оформляються довідка (додаток № 16)</t>
    </r>
  </si>
  <si>
    <r>
      <t>70 балів</t>
    </r>
    <r>
      <rPr>
        <sz val="12"/>
        <rFont val="Times New Roman"/>
        <family val="1"/>
      </rPr>
      <t xml:space="preserve"> за участь в змаганнях одного виду, але не більше </t>
    </r>
    <r>
      <rPr>
        <b/>
        <sz val="12"/>
        <rFont val="Times New Roman"/>
        <family val="1"/>
      </rPr>
      <t>140 балів</t>
    </r>
    <r>
      <rPr>
        <sz val="12"/>
        <rFont val="Times New Roman"/>
        <family val="1"/>
      </rPr>
      <t xml:space="preserve"> за рік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 xml:space="preserve">200 б. Диплом 2 </t>
    </r>
    <r>
      <rPr>
        <sz val="12"/>
        <rFont val="Times New Roman"/>
        <family val="1"/>
      </rPr>
      <t xml:space="preserve">ступеня – </t>
    </r>
    <r>
      <rPr>
        <b/>
        <sz val="12"/>
        <rFont val="Times New Roman"/>
        <family val="1"/>
      </rPr>
      <t xml:space="preserve">175 б.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 xml:space="preserve">150 б. </t>
    </r>
    <r>
      <rPr>
        <sz val="12"/>
        <rFont val="Times New Roman"/>
        <family val="1"/>
      </rPr>
      <t>(підтверджуються відповідним чином оформленими протоколами змагань, дипломами чи грамотами) на підставі яких оформляються довідка (додаток № 16)</t>
    </r>
    <r>
      <rPr>
        <b/>
        <sz val="12"/>
        <rFont val="Times New Roman"/>
        <family val="1"/>
      </rPr>
      <t xml:space="preserve"> </t>
    </r>
  </si>
  <si>
    <r>
      <t>90 балів</t>
    </r>
    <r>
      <rPr>
        <sz val="12"/>
        <rFont val="Times New Roman"/>
        <family val="1"/>
      </rPr>
      <t xml:space="preserve"> за участь в змаганнях одного виду, але не більше </t>
    </r>
    <r>
      <rPr>
        <b/>
        <sz val="12"/>
        <rFont val="Times New Roman"/>
        <family val="1"/>
      </rPr>
      <t>180 балів</t>
    </r>
    <r>
      <rPr>
        <sz val="12"/>
        <rFont val="Times New Roman"/>
        <family val="1"/>
      </rPr>
      <t xml:space="preserve"> за рік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250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225 б.  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 xml:space="preserve">200 б.  </t>
    </r>
    <r>
      <rPr>
        <sz val="12"/>
        <rFont val="Times New Roman"/>
        <family val="1"/>
      </rPr>
      <t>(підтверджуються відповідним чином оформленими протоколами змагань, дипломами чи грамотами) на підставі яких оформлюється довідка (додаток № 16)</t>
    </r>
  </si>
  <si>
    <r>
      <t>100 балів</t>
    </r>
    <r>
      <rPr>
        <sz val="12"/>
        <rFont val="Times New Roman"/>
        <family val="1"/>
      </rPr>
      <t xml:space="preserve"> за участь в змаганнях одного виду, але не більше </t>
    </r>
    <r>
      <rPr>
        <b/>
        <sz val="12"/>
        <rFont val="Times New Roman"/>
        <family val="1"/>
      </rPr>
      <t>200 балів</t>
    </r>
    <r>
      <rPr>
        <sz val="12"/>
        <rFont val="Times New Roman"/>
        <family val="1"/>
      </rPr>
      <t xml:space="preserve"> за рік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300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275 б.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>250 б.</t>
    </r>
    <r>
      <rPr>
        <sz val="12"/>
        <rFont val="Times New Roman"/>
        <family val="1"/>
      </rPr>
      <t xml:space="preserve">  (підтверджуються відповідним чином оформленими протоколами змагань, дипломами чи грамотами) на підставі яких оформлюється довідка (додаток № 16)</t>
    </r>
  </si>
  <si>
    <r>
      <t>150 балів</t>
    </r>
    <r>
      <rPr>
        <sz val="12"/>
        <rFont val="Times New Roman"/>
        <family val="1"/>
      </rPr>
      <t xml:space="preserve"> за участь в змаганнях одного виду, але не більше</t>
    </r>
    <r>
      <rPr>
        <b/>
        <sz val="12"/>
        <rFont val="Times New Roman"/>
        <family val="1"/>
      </rPr>
      <t xml:space="preserve"> 300 балів</t>
    </r>
    <r>
      <rPr>
        <sz val="12"/>
        <rFont val="Times New Roman"/>
        <family val="1"/>
      </rPr>
      <t xml:space="preserve"> за рік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350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325 б.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>300 б.</t>
    </r>
    <r>
      <rPr>
        <sz val="12"/>
        <rFont val="Times New Roman"/>
        <family val="1"/>
      </rPr>
      <t xml:space="preserve">  (підтверджуються відповідним чином оформленими протоколами змагань, дипломами чи грамотами) на підставі яких оформлюється довідка (додаток № 16)</t>
    </r>
  </si>
  <si>
    <r>
      <t>175 балів</t>
    </r>
    <r>
      <rPr>
        <sz val="12"/>
        <rFont val="Times New Roman"/>
        <family val="1"/>
      </rPr>
      <t xml:space="preserve"> за участь в змаганнях одного виду, але не більше </t>
    </r>
    <r>
      <rPr>
        <b/>
        <sz val="12"/>
        <rFont val="Times New Roman"/>
        <family val="1"/>
      </rPr>
      <t>350 балів</t>
    </r>
    <r>
      <rPr>
        <sz val="12"/>
        <rFont val="Times New Roman"/>
        <family val="1"/>
      </rPr>
      <t xml:space="preserve"> за рік
</t>
    </r>
    <r>
      <rPr>
        <b/>
        <sz val="12"/>
        <rFont val="Times New Roman"/>
        <family val="1"/>
      </rPr>
      <t>Диплом 1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400 б.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Диплом 2</t>
    </r>
    <r>
      <rPr>
        <sz val="12"/>
        <rFont val="Times New Roman"/>
        <family val="1"/>
      </rPr>
      <t xml:space="preserve"> ступеня – </t>
    </r>
    <r>
      <rPr>
        <b/>
        <sz val="12"/>
        <rFont val="Times New Roman"/>
        <family val="1"/>
      </rPr>
      <t>375 б</t>
    </r>
    <r>
      <rPr>
        <sz val="12"/>
        <rFont val="Times New Roman"/>
        <family val="1"/>
      </rPr>
      <t xml:space="preserve">.  </t>
    </r>
    <r>
      <rPr>
        <b/>
        <sz val="12"/>
        <rFont val="Times New Roman"/>
        <family val="1"/>
      </rPr>
      <t>Диплом 3</t>
    </r>
    <r>
      <rPr>
        <sz val="12"/>
        <rFont val="Times New Roman"/>
        <family val="1"/>
      </rPr>
      <t xml:space="preserve"> ступеня –  </t>
    </r>
    <r>
      <rPr>
        <b/>
        <sz val="12"/>
        <rFont val="Times New Roman"/>
        <family val="1"/>
      </rPr>
      <t>350 б.</t>
    </r>
    <r>
      <rPr>
        <sz val="12"/>
        <rFont val="Times New Roman"/>
        <family val="1"/>
      </rPr>
      <t xml:space="preserve"> (підтверджуються відповідним чином оформленими протоколами змагань, дипломами чи грамотами) на підставі яких оформлюється довідка (додаток № 16)</t>
    </r>
  </si>
  <si>
    <t>Підтверджуються відповідними документами установленого зразка на  підставі яких оформлюється довідка – додаток № 17)</t>
  </si>
  <si>
    <r>
      <t>25 балів</t>
    </r>
    <r>
      <rPr>
        <sz val="12"/>
        <rFont val="Times New Roman"/>
        <family val="1"/>
      </rPr>
      <t xml:space="preserve"> за участь в одному заході, але не більше </t>
    </r>
    <r>
      <rPr>
        <b/>
        <sz val="12"/>
        <rFont val="Times New Roman"/>
        <family val="1"/>
      </rPr>
      <t>100 балів</t>
    </r>
    <r>
      <rPr>
        <sz val="12"/>
        <rFont val="Times New Roman"/>
        <family val="1"/>
      </rPr>
      <t xml:space="preserve"> за рік                                Документ для підтвердження (додаток № 18)</t>
    </r>
  </si>
  <si>
    <r>
      <t>25 балів</t>
    </r>
    <r>
      <rPr>
        <sz val="12"/>
        <rFont val="Times New Roman"/>
        <family val="1"/>
      </rPr>
      <t xml:space="preserve"> за участь в одному заході, але не більше </t>
    </r>
    <r>
      <rPr>
        <b/>
        <sz val="12"/>
        <rFont val="Times New Roman"/>
        <family val="1"/>
      </rPr>
      <t xml:space="preserve">100 балів </t>
    </r>
    <r>
      <rPr>
        <sz val="12"/>
        <rFont val="Times New Roman"/>
        <family val="1"/>
      </rPr>
      <t>за рік                                      Документ для підтвердження (додаток № 18)</t>
    </r>
  </si>
  <si>
    <r>
      <t>50 балів</t>
    </r>
    <r>
      <rPr>
        <sz val="12"/>
        <rFont val="Times New Roman"/>
        <family val="1"/>
      </rPr>
      <t xml:space="preserve"> за участь в одному заході, але не більше </t>
    </r>
    <r>
      <rPr>
        <b/>
        <sz val="12"/>
        <rFont val="Times New Roman"/>
        <family val="1"/>
      </rPr>
      <t>150 балів</t>
    </r>
    <r>
      <rPr>
        <sz val="12"/>
        <rFont val="Times New Roman"/>
        <family val="1"/>
      </rPr>
      <t xml:space="preserve"> за рік                             Документ для підтвердження (додаток № 18)</t>
    </r>
  </si>
  <si>
    <t>Рейтингове місце:</t>
  </si>
  <si>
    <t>bbb</t>
  </si>
  <si>
    <t>dddd</t>
  </si>
  <si>
    <t>Участь у діяльності профспілкової організації студентів та аспірантів (далі Профком)</t>
  </si>
  <si>
    <r>
      <rPr>
        <b/>
        <sz val="12"/>
        <rFont val="Times New Roman"/>
        <family val="1"/>
      </rPr>
      <t>200 балів</t>
    </r>
    <r>
      <rPr>
        <sz val="12"/>
        <rFont val="Times New Roman"/>
        <family val="1"/>
      </rPr>
      <t xml:space="preserve"> за один патент, але не більше </t>
    </r>
    <r>
      <rPr>
        <b/>
        <sz val="12"/>
        <rFont val="Times New Roman"/>
        <family val="1"/>
      </rPr>
      <t>400 балів</t>
    </r>
    <r>
      <rPr>
        <sz val="12"/>
        <rFont val="Times New Roman"/>
        <family val="1"/>
      </rPr>
      <t xml:space="preserve"> за рік. Документ для підтвердження (додаток № 9) </t>
    </r>
  </si>
  <si>
    <t>Бали (від 0 і до максимально можливого показника (стовпчик № 3)) нараховуються після аналізу виконання плану роботи відповідного органу студентського самоврядування за навчальний рік.        Документ для підтвердження (додаток № 11)</t>
  </si>
  <si>
    <t>5.0                                                                   3.0</t>
  </si>
  <si>
    <t>400                                                             0</t>
  </si>
  <si>
    <t>Міжнародного рівня</t>
  </si>
  <si>
    <t>Університету</t>
  </si>
  <si>
    <t>Бережанська Наталія Ігорівна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</si>
</sst>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" fontId="1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3" borderId="10" xfId="0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hidden="1"/>
    </xf>
    <xf numFmtId="2" fontId="1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10" xfId="0" applyFont="1" applyFill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hidden="1"/>
    </xf>
    <xf numFmtId="0" fontId="5" fillId="11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4" fillId="23" borderId="10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2" fillId="23" borderId="10" xfId="0" applyFont="1" applyFill="1" applyBorder="1" applyAlignment="1" applyProtection="1">
      <alignment horizontal="center" vertical="center" textRotation="90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5" fillId="11" borderId="11" xfId="0" applyFont="1" applyFill="1" applyBorder="1" applyAlignment="1" applyProtection="1">
      <alignment horizontal="center" vertical="center" wrapText="1"/>
      <protection hidden="1"/>
    </xf>
    <xf numFmtId="0" fontId="1" fillId="11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6" fillId="1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1" fillId="11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3" fillId="23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3" fillId="2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 wrapText="1"/>
      <protection hidden="1" locked="0"/>
    </xf>
    <xf numFmtId="0" fontId="2" fillId="2" borderId="10" xfId="0" applyFont="1" applyFill="1" applyBorder="1" applyAlignment="1" applyProtection="1">
      <alignment horizontal="center" vertical="center" textRotation="90" wrapText="1"/>
      <protection hidden="1" locked="0"/>
    </xf>
    <xf numFmtId="0" fontId="5" fillId="2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5" fillId="6" borderId="11" xfId="0" applyFont="1" applyFill="1" applyBorder="1" applyAlignment="1" applyProtection="1">
      <alignment horizontal="center" vertical="center" wrapText="1"/>
      <protection hidden="1"/>
    </xf>
    <xf numFmtId="0" fontId="5" fillId="6" borderId="10" xfId="0" applyFont="1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 applyProtection="1">
      <alignment horizontal="center" vertical="center" wrapText="1"/>
      <protection hidden="1"/>
    </xf>
    <xf numFmtId="0" fontId="3" fillId="10" borderId="15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0" fontId="3" fillId="6" borderId="17" xfId="0" applyFont="1" applyFill="1" applyBorder="1" applyAlignment="1" applyProtection="1">
      <alignment horizontal="center" vertical="center" wrapText="1"/>
      <protection hidden="1"/>
    </xf>
    <xf numFmtId="0" fontId="1" fillId="23" borderId="16" xfId="0" applyFont="1" applyFill="1" applyBorder="1" applyAlignment="1" applyProtection="1">
      <alignment horizontal="center" vertical="center" wrapText="1"/>
      <protection hidden="1"/>
    </xf>
    <xf numFmtId="0" fontId="1" fillId="23" borderId="15" xfId="0" applyFont="1" applyFill="1" applyBorder="1" applyAlignment="1" applyProtection="1">
      <alignment horizontal="center" vertical="center" wrapText="1"/>
      <protection hidden="1"/>
    </xf>
    <xf numFmtId="0" fontId="3" fillId="23" borderId="16" xfId="0" applyFont="1" applyFill="1" applyBorder="1" applyAlignment="1" applyProtection="1">
      <alignment horizontal="center" vertical="center" wrapText="1"/>
      <protection locked="0"/>
    </xf>
    <xf numFmtId="0" fontId="3" fillId="23" borderId="15" xfId="0" applyFont="1" applyFill="1" applyBorder="1" applyAlignment="1" applyProtection="1">
      <alignment horizontal="center" vertical="center" wrapText="1"/>
      <protection locked="0"/>
    </xf>
    <xf numFmtId="0" fontId="3" fillId="23" borderId="16" xfId="0" applyFont="1" applyFill="1" applyBorder="1" applyAlignment="1" applyProtection="1">
      <alignment horizontal="center" vertical="center" wrapText="1"/>
      <protection hidden="1"/>
    </xf>
    <xf numFmtId="0" fontId="3" fillId="23" borderId="17" xfId="0" applyFont="1" applyFill="1" applyBorder="1" applyAlignment="1" applyProtection="1">
      <alignment horizontal="center" vertical="center" wrapText="1"/>
      <protection hidden="1"/>
    </xf>
    <xf numFmtId="0" fontId="3" fillId="23" borderId="15" xfId="0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Alignment="1" applyProtection="1">
      <alignment horizontal="center" vertical="center" wrapText="1"/>
      <protection hidden="1"/>
    </xf>
    <xf numFmtId="0" fontId="3" fillId="5" borderId="17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3" fillId="10" borderId="16" xfId="0" applyFont="1" applyFill="1" applyBorder="1" applyAlignment="1" applyProtection="1">
      <alignment horizontal="center" vertical="center" wrapText="1"/>
      <protection hidden="1"/>
    </xf>
    <xf numFmtId="0" fontId="3" fillId="10" borderId="1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1" fillId="6" borderId="18" xfId="0" applyFont="1" applyFill="1" applyBorder="1" applyAlignment="1" applyProtection="1">
      <alignment horizontal="center" vertical="center" wrapText="1"/>
      <protection hidden="1"/>
    </xf>
    <xf numFmtId="0" fontId="3" fillId="6" borderId="10" xfId="0" applyFont="1" applyFill="1" applyBorder="1" applyAlignment="1" applyProtection="1">
      <alignment horizontal="center" vertical="center" wrapText="1"/>
      <protection hidden="1"/>
    </xf>
    <xf numFmtId="0" fontId="5" fillId="6" borderId="11" xfId="0" applyFont="1" applyFill="1" applyBorder="1" applyAlignment="1" applyProtection="1">
      <alignment horizontal="center" vertical="center" wrapText="1"/>
      <protection hidden="1"/>
    </xf>
    <xf numFmtId="0" fontId="5" fillId="6" borderId="19" xfId="0" applyFont="1" applyFill="1" applyBorder="1" applyAlignment="1" applyProtection="1">
      <alignment horizontal="center" vertical="center" wrapText="1"/>
      <protection hidden="1"/>
    </xf>
    <xf numFmtId="0" fontId="5" fillId="6" borderId="10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 wrapText="1"/>
      <protection hidden="1"/>
    </xf>
    <xf numFmtId="0" fontId="3" fillId="10" borderId="10" xfId="0" applyFont="1" applyFill="1" applyBorder="1" applyAlignment="1" applyProtection="1">
      <alignment horizontal="center" vertical="center" wrapText="1"/>
      <protection hidden="1"/>
    </xf>
    <xf numFmtId="0" fontId="5" fillId="6" borderId="18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hidden="1"/>
    </xf>
    <xf numFmtId="0" fontId="1" fillId="6" borderId="19" xfId="0" applyFont="1" applyFill="1" applyBorder="1" applyAlignment="1" applyProtection="1">
      <alignment horizontal="center" vertical="center" wrapText="1"/>
      <protection hidden="1"/>
    </xf>
    <xf numFmtId="0" fontId="2" fillId="6" borderId="18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9">
    <outlinePr summaryBelow="0"/>
  </sheetPr>
  <dimension ref="A1:AW232"/>
  <sheetViews>
    <sheetView tabSelected="1" zoomScale="40" zoomScaleNormal="40" zoomScalePageLayoutView="0" workbookViewId="0" topLeftCell="A1">
      <pane xSplit="5" ySplit="3" topLeftCell="F2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39" sqref="J39:T39"/>
    </sheetView>
  </sheetViews>
  <sheetFormatPr defaultColWidth="9.140625" defaultRowHeight="15"/>
  <cols>
    <col min="1" max="1" width="9.140625" style="11" customWidth="1"/>
    <col min="2" max="2" width="42.421875" style="11" customWidth="1"/>
    <col min="3" max="3" width="41.7109375" style="11" customWidth="1"/>
    <col min="4" max="4" width="32.140625" style="11" customWidth="1"/>
    <col min="5" max="5" width="17.140625" style="11" customWidth="1"/>
    <col min="6" max="45" width="9.7109375" style="0" customWidth="1"/>
  </cols>
  <sheetData>
    <row r="1" spans="1:45" s="3" customFormat="1" ht="25.5">
      <c r="A1" s="46" t="s">
        <v>111</v>
      </c>
      <c r="B1" s="47"/>
      <c r="C1" s="5" t="s">
        <v>117</v>
      </c>
      <c r="D1" s="5" t="s">
        <v>110</v>
      </c>
      <c r="E1" s="5" t="s">
        <v>59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>
        <v>10</v>
      </c>
      <c r="P1" s="5">
        <v>11</v>
      </c>
      <c r="Q1" s="5">
        <v>12</v>
      </c>
      <c r="R1" s="5">
        <v>13</v>
      </c>
      <c r="S1" s="5">
        <v>14</v>
      </c>
      <c r="T1" s="5">
        <v>15</v>
      </c>
      <c r="U1" s="5">
        <v>16</v>
      </c>
      <c r="V1" s="5">
        <v>17</v>
      </c>
      <c r="W1" s="5">
        <v>18</v>
      </c>
      <c r="X1" s="5">
        <v>19</v>
      </c>
      <c r="Y1" s="5">
        <v>20</v>
      </c>
      <c r="Z1" s="5">
        <v>21</v>
      </c>
      <c r="AA1" s="5">
        <v>22</v>
      </c>
      <c r="AB1" s="5">
        <v>23</v>
      </c>
      <c r="AC1" s="5">
        <v>24</v>
      </c>
      <c r="AD1" s="5">
        <v>25</v>
      </c>
      <c r="AE1" s="5">
        <v>26</v>
      </c>
      <c r="AF1" s="5">
        <v>27</v>
      </c>
      <c r="AG1" s="5">
        <v>28</v>
      </c>
      <c r="AH1" s="5">
        <v>29</v>
      </c>
      <c r="AI1" s="5">
        <v>30</v>
      </c>
      <c r="AJ1" s="5">
        <v>31</v>
      </c>
      <c r="AK1" s="5">
        <v>32</v>
      </c>
      <c r="AL1" s="5">
        <v>33</v>
      </c>
      <c r="AM1" s="5">
        <v>34</v>
      </c>
      <c r="AN1" s="5">
        <v>35</v>
      </c>
      <c r="AO1" s="5">
        <v>36</v>
      </c>
      <c r="AP1" s="5">
        <v>37</v>
      </c>
      <c r="AQ1" s="5">
        <v>38</v>
      </c>
      <c r="AR1" s="5">
        <v>39</v>
      </c>
      <c r="AS1" s="5">
        <v>40</v>
      </c>
    </row>
    <row r="2" spans="1:45" s="3" customFormat="1" ht="142.5" customHeight="1">
      <c r="A2" s="48"/>
      <c r="B2" s="49"/>
      <c r="C2" s="26"/>
      <c r="D2" s="29" t="s">
        <v>118</v>
      </c>
      <c r="E2" s="12">
        <f>COUNTA(F2:AS2)</f>
        <v>1</v>
      </c>
      <c r="F2" s="15" t="s">
        <v>218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s="3" customFormat="1" ht="18.75">
      <c r="A3" s="50" t="s">
        <v>63</v>
      </c>
      <c r="B3" s="51"/>
      <c r="C3" s="51"/>
      <c r="D3" s="51"/>
      <c r="E3" s="52"/>
      <c r="F3" s="5">
        <f aca="true" t="shared" si="0" ref="F3:AS3">F5+F12+F55+F105+F144+F174</f>
        <v>1181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  <c r="N3" s="5">
        <f t="shared" si="0"/>
        <v>0</v>
      </c>
      <c r="O3" s="5">
        <f t="shared" si="0"/>
        <v>0</v>
      </c>
      <c r="P3" s="5">
        <f t="shared" si="0"/>
        <v>0</v>
      </c>
      <c r="Q3" s="5">
        <f t="shared" si="0"/>
        <v>0</v>
      </c>
      <c r="R3" s="5">
        <f t="shared" si="0"/>
        <v>0</v>
      </c>
      <c r="S3" s="5">
        <f t="shared" si="0"/>
        <v>0</v>
      </c>
      <c r="T3" s="5">
        <f t="shared" si="0"/>
        <v>0</v>
      </c>
      <c r="U3" s="5">
        <f t="shared" si="0"/>
        <v>0</v>
      </c>
      <c r="V3" s="5">
        <f t="shared" si="0"/>
        <v>0</v>
      </c>
      <c r="W3" s="5">
        <f t="shared" si="0"/>
        <v>0</v>
      </c>
      <c r="X3" s="5">
        <f t="shared" si="0"/>
        <v>0</v>
      </c>
      <c r="Y3" s="5">
        <f t="shared" si="0"/>
        <v>0</v>
      </c>
      <c r="Z3" s="5">
        <f t="shared" si="0"/>
        <v>0</v>
      </c>
      <c r="AA3" s="5">
        <f t="shared" si="0"/>
        <v>0</v>
      </c>
      <c r="AB3" s="5">
        <f t="shared" si="0"/>
        <v>0</v>
      </c>
      <c r="AC3" s="5">
        <f t="shared" si="0"/>
        <v>0</v>
      </c>
      <c r="AD3" s="5">
        <f t="shared" si="0"/>
        <v>0</v>
      </c>
      <c r="AE3" s="5">
        <f t="shared" si="0"/>
        <v>0</v>
      </c>
      <c r="AF3" s="5">
        <f t="shared" si="0"/>
        <v>0</v>
      </c>
      <c r="AG3" s="5">
        <f t="shared" si="0"/>
        <v>0</v>
      </c>
      <c r="AH3" s="5">
        <f t="shared" si="0"/>
        <v>0</v>
      </c>
      <c r="AI3" s="5">
        <f t="shared" si="0"/>
        <v>0</v>
      </c>
      <c r="AJ3" s="5">
        <f t="shared" si="0"/>
        <v>0</v>
      </c>
      <c r="AK3" s="5">
        <f t="shared" si="0"/>
        <v>0</v>
      </c>
      <c r="AL3" s="5">
        <f t="shared" si="0"/>
        <v>0</v>
      </c>
      <c r="AM3" s="5">
        <f t="shared" si="0"/>
        <v>0</v>
      </c>
      <c r="AN3" s="5">
        <f t="shared" si="0"/>
        <v>0</v>
      </c>
      <c r="AO3" s="5">
        <f t="shared" si="0"/>
        <v>0</v>
      </c>
      <c r="AP3" s="5">
        <f t="shared" si="0"/>
        <v>0</v>
      </c>
      <c r="AQ3" s="5">
        <f t="shared" si="0"/>
        <v>0</v>
      </c>
      <c r="AR3" s="5">
        <f t="shared" si="0"/>
        <v>0</v>
      </c>
      <c r="AS3" s="5">
        <f t="shared" si="0"/>
        <v>0</v>
      </c>
    </row>
    <row r="4" spans="1:45" s="3" customFormat="1" ht="219" customHeight="1">
      <c r="A4" s="53" t="s">
        <v>71</v>
      </c>
      <c r="B4" s="54"/>
      <c r="C4" s="55"/>
      <c r="D4" s="28" t="s">
        <v>133</v>
      </c>
      <c r="E4" s="13" t="s">
        <v>72</v>
      </c>
      <c r="F4" s="13">
        <f aca="true" t="shared" si="1" ref="F4:AS4">(F5*1)+(F12*0.6)+(F55*0.85)+(F105*0.6)+(F144*0.6)+F174</f>
        <v>1057.5</v>
      </c>
      <c r="G4" s="13">
        <f t="shared" si="1"/>
        <v>0</v>
      </c>
      <c r="H4" s="13">
        <f t="shared" si="1"/>
        <v>0</v>
      </c>
      <c r="I4" s="13">
        <f t="shared" si="1"/>
        <v>0</v>
      </c>
      <c r="J4" s="13">
        <f t="shared" si="1"/>
        <v>0</v>
      </c>
      <c r="K4" s="13">
        <f t="shared" si="1"/>
        <v>0</v>
      </c>
      <c r="L4" s="13">
        <f t="shared" si="1"/>
        <v>0</v>
      </c>
      <c r="M4" s="13">
        <f t="shared" si="1"/>
        <v>0</v>
      </c>
      <c r="N4" s="13">
        <f t="shared" si="1"/>
        <v>0</v>
      </c>
      <c r="O4" s="13">
        <f t="shared" si="1"/>
        <v>0</v>
      </c>
      <c r="P4" s="13">
        <f t="shared" si="1"/>
        <v>0</v>
      </c>
      <c r="Q4" s="13">
        <f t="shared" si="1"/>
        <v>0</v>
      </c>
      <c r="R4" s="13">
        <f t="shared" si="1"/>
        <v>0</v>
      </c>
      <c r="S4" s="13">
        <f t="shared" si="1"/>
        <v>0</v>
      </c>
      <c r="T4" s="13">
        <f t="shared" si="1"/>
        <v>0</v>
      </c>
      <c r="U4" s="13">
        <f t="shared" si="1"/>
        <v>0</v>
      </c>
      <c r="V4" s="13">
        <f t="shared" si="1"/>
        <v>0</v>
      </c>
      <c r="W4" s="13">
        <f t="shared" si="1"/>
        <v>0</v>
      </c>
      <c r="X4" s="13">
        <f t="shared" si="1"/>
        <v>0</v>
      </c>
      <c r="Y4" s="13">
        <f t="shared" si="1"/>
        <v>0</v>
      </c>
      <c r="Z4" s="13">
        <f t="shared" si="1"/>
        <v>0</v>
      </c>
      <c r="AA4" s="13">
        <f t="shared" si="1"/>
        <v>0</v>
      </c>
      <c r="AB4" s="13">
        <f t="shared" si="1"/>
        <v>0</v>
      </c>
      <c r="AC4" s="13">
        <f t="shared" si="1"/>
        <v>0</v>
      </c>
      <c r="AD4" s="13">
        <f t="shared" si="1"/>
        <v>0</v>
      </c>
      <c r="AE4" s="13">
        <f t="shared" si="1"/>
        <v>0</v>
      </c>
      <c r="AF4" s="13">
        <f t="shared" si="1"/>
        <v>0</v>
      </c>
      <c r="AG4" s="13">
        <f t="shared" si="1"/>
        <v>0</v>
      </c>
      <c r="AH4" s="13">
        <f t="shared" si="1"/>
        <v>0</v>
      </c>
      <c r="AI4" s="13">
        <f t="shared" si="1"/>
        <v>0</v>
      </c>
      <c r="AJ4" s="13">
        <f t="shared" si="1"/>
        <v>0</v>
      </c>
      <c r="AK4" s="13">
        <f t="shared" si="1"/>
        <v>0</v>
      </c>
      <c r="AL4" s="13">
        <f t="shared" si="1"/>
        <v>0</v>
      </c>
      <c r="AM4" s="13">
        <f t="shared" si="1"/>
        <v>0</v>
      </c>
      <c r="AN4" s="13">
        <f t="shared" si="1"/>
        <v>0</v>
      </c>
      <c r="AO4" s="13">
        <f t="shared" si="1"/>
        <v>0</v>
      </c>
      <c r="AP4" s="13">
        <f t="shared" si="1"/>
        <v>0</v>
      </c>
      <c r="AQ4" s="13">
        <f t="shared" si="1"/>
        <v>0</v>
      </c>
      <c r="AR4" s="13">
        <f t="shared" si="1"/>
        <v>0</v>
      </c>
      <c r="AS4" s="13">
        <f t="shared" si="1"/>
        <v>0</v>
      </c>
    </row>
    <row r="5" spans="1:45" ht="81" customHeight="1">
      <c r="A5" s="56" t="s">
        <v>134</v>
      </c>
      <c r="B5" s="57"/>
      <c r="C5" s="41" t="s">
        <v>80</v>
      </c>
      <c r="D5" s="9" t="s">
        <v>73</v>
      </c>
      <c r="E5" s="21" t="s">
        <v>62</v>
      </c>
      <c r="F5" s="6">
        <f>IF((F6+F8+F10)&gt;=525,525,F6+F8+F10)</f>
        <v>441</v>
      </c>
      <c r="G5" s="6">
        <f aca="true" t="shared" si="2" ref="G5:AS5">IF((G6+G8+G10)&gt;=525,525,G6+G8+G10)</f>
        <v>0</v>
      </c>
      <c r="H5" s="6">
        <f t="shared" si="2"/>
        <v>0</v>
      </c>
      <c r="I5" s="6">
        <f t="shared" si="2"/>
        <v>0</v>
      </c>
      <c r="J5" s="6">
        <f t="shared" si="2"/>
        <v>0</v>
      </c>
      <c r="K5" s="6">
        <f t="shared" si="2"/>
        <v>0</v>
      </c>
      <c r="L5" s="6">
        <f t="shared" si="2"/>
        <v>0</v>
      </c>
      <c r="M5" s="6">
        <f t="shared" si="2"/>
        <v>0</v>
      </c>
      <c r="N5" s="6">
        <f t="shared" si="2"/>
        <v>0</v>
      </c>
      <c r="O5" s="6">
        <f t="shared" si="2"/>
        <v>0</v>
      </c>
      <c r="P5" s="6">
        <f t="shared" si="2"/>
        <v>0</v>
      </c>
      <c r="Q5" s="6">
        <f t="shared" si="2"/>
        <v>0</v>
      </c>
      <c r="R5" s="6">
        <f t="shared" si="2"/>
        <v>0</v>
      </c>
      <c r="S5" s="6">
        <f t="shared" si="2"/>
        <v>0</v>
      </c>
      <c r="T5" s="6">
        <f t="shared" si="2"/>
        <v>0</v>
      </c>
      <c r="U5" s="6">
        <f t="shared" si="2"/>
        <v>0</v>
      </c>
      <c r="V5" s="6">
        <f t="shared" si="2"/>
        <v>0</v>
      </c>
      <c r="W5" s="6">
        <f t="shared" si="2"/>
        <v>0</v>
      </c>
      <c r="X5" s="6">
        <f t="shared" si="2"/>
        <v>0</v>
      </c>
      <c r="Y5" s="6">
        <f t="shared" si="2"/>
        <v>0</v>
      </c>
      <c r="Z5" s="6">
        <f t="shared" si="2"/>
        <v>0</v>
      </c>
      <c r="AA5" s="6">
        <f t="shared" si="2"/>
        <v>0</v>
      </c>
      <c r="AB5" s="6">
        <f t="shared" si="2"/>
        <v>0</v>
      </c>
      <c r="AC5" s="6">
        <f t="shared" si="2"/>
        <v>0</v>
      </c>
      <c r="AD5" s="6">
        <f t="shared" si="2"/>
        <v>0</v>
      </c>
      <c r="AE5" s="6">
        <f t="shared" si="2"/>
        <v>0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  <c r="AJ5" s="6">
        <f t="shared" si="2"/>
        <v>0</v>
      </c>
      <c r="AK5" s="6">
        <f t="shared" si="2"/>
        <v>0</v>
      </c>
      <c r="AL5" s="6">
        <f t="shared" si="2"/>
        <v>0</v>
      </c>
      <c r="AM5" s="6">
        <f t="shared" si="2"/>
        <v>0</v>
      </c>
      <c r="AN5" s="6">
        <f t="shared" si="2"/>
        <v>0</v>
      </c>
      <c r="AO5" s="6">
        <f t="shared" si="2"/>
        <v>0</v>
      </c>
      <c r="AP5" s="6">
        <f t="shared" si="2"/>
        <v>0</v>
      </c>
      <c r="AQ5" s="6">
        <f t="shared" si="2"/>
        <v>0</v>
      </c>
      <c r="AR5" s="6">
        <f t="shared" si="2"/>
        <v>0</v>
      </c>
      <c r="AS5" s="6">
        <f t="shared" si="2"/>
        <v>0</v>
      </c>
    </row>
    <row r="6" spans="1:45" s="2" customFormat="1" ht="18.75">
      <c r="A6" s="58">
        <v>1</v>
      </c>
      <c r="B6" s="60" t="s">
        <v>0</v>
      </c>
      <c r="C6" s="60"/>
      <c r="D6" s="60"/>
      <c r="E6" s="39" t="s">
        <v>58</v>
      </c>
      <c r="F6" s="4">
        <f>IF(F7&lt;=3,0,IF(AND(F7&gt;3,F7&lt;=5),(F7-3)*200,"Неправиль-ний бал"))</f>
        <v>366</v>
      </c>
      <c r="G6" s="4">
        <f aca="true" t="shared" si="3" ref="G6:AS6">IF(G7&lt;=3,0,IF(AND(G7&gt;3,G7&lt;=5),(G7-3)*200,"Неправиль-ний бал"))</f>
        <v>0</v>
      </c>
      <c r="H6" s="4">
        <f t="shared" si="3"/>
        <v>0</v>
      </c>
      <c r="I6" s="4">
        <f t="shared" si="3"/>
        <v>0</v>
      </c>
      <c r="J6" s="4">
        <f t="shared" si="3"/>
        <v>0</v>
      </c>
      <c r="K6" s="4">
        <f t="shared" si="3"/>
        <v>0</v>
      </c>
      <c r="L6" s="4">
        <f t="shared" si="3"/>
        <v>0</v>
      </c>
      <c r="M6" s="4">
        <f t="shared" si="3"/>
        <v>0</v>
      </c>
      <c r="N6" s="4">
        <f t="shared" si="3"/>
        <v>0</v>
      </c>
      <c r="O6" s="4">
        <f t="shared" si="3"/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4">
        <f t="shared" si="3"/>
        <v>0</v>
      </c>
      <c r="T6" s="4">
        <f t="shared" si="3"/>
        <v>0</v>
      </c>
      <c r="U6" s="4">
        <f t="shared" si="3"/>
        <v>0</v>
      </c>
      <c r="V6" s="4">
        <f t="shared" si="3"/>
        <v>0</v>
      </c>
      <c r="W6" s="4">
        <f t="shared" si="3"/>
        <v>0</v>
      </c>
      <c r="X6" s="4">
        <f t="shared" si="3"/>
        <v>0</v>
      </c>
      <c r="Y6" s="4">
        <f t="shared" si="3"/>
        <v>0</v>
      </c>
      <c r="Z6" s="4">
        <f t="shared" si="3"/>
        <v>0</v>
      </c>
      <c r="AA6" s="4">
        <f t="shared" si="3"/>
        <v>0</v>
      </c>
      <c r="AB6" s="4">
        <f t="shared" si="3"/>
        <v>0</v>
      </c>
      <c r="AC6" s="4">
        <f t="shared" si="3"/>
        <v>0</v>
      </c>
      <c r="AD6" s="4">
        <f t="shared" si="3"/>
        <v>0</v>
      </c>
      <c r="AE6" s="4">
        <f t="shared" si="3"/>
        <v>0</v>
      </c>
      <c r="AF6" s="4">
        <f t="shared" si="3"/>
        <v>0</v>
      </c>
      <c r="AG6" s="4">
        <f t="shared" si="3"/>
        <v>0</v>
      </c>
      <c r="AH6" s="4">
        <f t="shared" si="3"/>
        <v>0</v>
      </c>
      <c r="AI6" s="4">
        <f t="shared" si="3"/>
        <v>0</v>
      </c>
      <c r="AJ6" s="4">
        <f t="shared" si="3"/>
        <v>0</v>
      </c>
      <c r="AK6" s="4">
        <f t="shared" si="3"/>
        <v>0</v>
      </c>
      <c r="AL6" s="4">
        <f t="shared" si="3"/>
        <v>0</v>
      </c>
      <c r="AM6" s="4">
        <f t="shared" si="3"/>
        <v>0</v>
      </c>
      <c r="AN6" s="4">
        <f t="shared" si="3"/>
        <v>0</v>
      </c>
      <c r="AO6" s="4">
        <f t="shared" si="3"/>
        <v>0</v>
      </c>
      <c r="AP6" s="4">
        <f t="shared" si="3"/>
        <v>0</v>
      </c>
      <c r="AQ6" s="4">
        <f t="shared" si="3"/>
        <v>0</v>
      </c>
      <c r="AR6" s="4">
        <f t="shared" si="3"/>
        <v>0</v>
      </c>
      <c r="AS6" s="4">
        <f t="shared" si="3"/>
        <v>0</v>
      </c>
    </row>
    <row r="7" spans="1:45" s="1" customFormat="1" ht="126">
      <c r="A7" s="59"/>
      <c r="B7" s="38" t="s">
        <v>214</v>
      </c>
      <c r="C7" s="38" t="s">
        <v>215</v>
      </c>
      <c r="D7" s="38" t="s">
        <v>108</v>
      </c>
      <c r="E7" s="10" t="s">
        <v>57</v>
      </c>
      <c r="F7" s="7">
        <v>4.83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</row>
    <row r="8" spans="1:45" ht="18.75">
      <c r="A8" s="43">
        <v>2</v>
      </c>
      <c r="B8" s="44" t="s">
        <v>1</v>
      </c>
      <c r="C8" s="45"/>
      <c r="D8" s="64"/>
      <c r="E8" s="39" t="s">
        <v>64</v>
      </c>
      <c r="F8" s="40">
        <f>IF(F9=0,0,IF(F9=25,25,IF(F9=50,50,IF(F9=75,75,"Неправиль-ний бал"))))</f>
        <v>25</v>
      </c>
      <c r="G8" s="40">
        <f aca="true" t="shared" si="4" ref="G8:AS8">IF(G9=0,0,IF(G9=25,25,IF(G9=50,50,IF(G9=75,75,"Неправиль-ний бал"))))</f>
        <v>0</v>
      </c>
      <c r="H8" s="40">
        <f t="shared" si="4"/>
        <v>0</v>
      </c>
      <c r="I8" s="40">
        <f t="shared" si="4"/>
        <v>0</v>
      </c>
      <c r="J8" s="40">
        <f t="shared" si="4"/>
        <v>0</v>
      </c>
      <c r="K8" s="40">
        <f t="shared" si="4"/>
        <v>0</v>
      </c>
      <c r="L8" s="40">
        <f t="shared" si="4"/>
        <v>0</v>
      </c>
      <c r="M8" s="40">
        <f t="shared" si="4"/>
        <v>0</v>
      </c>
      <c r="N8" s="40">
        <f t="shared" si="4"/>
        <v>0</v>
      </c>
      <c r="O8" s="40">
        <f t="shared" si="4"/>
        <v>0</v>
      </c>
      <c r="P8" s="40">
        <f t="shared" si="4"/>
        <v>0</v>
      </c>
      <c r="Q8" s="40">
        <f t="shared" si="4"/>
        <v>0</v>
      </c>
      <c r="R8" s="40">
        <f t="shared" si="4"/>
        <v>0</v>
      </c>
      <c r="S8" s="40">
        <f t="shared" si="4"/>
        <v>0</v>
      </c>
      <c r="T8" s="40">
        <f t="shared" si="4"/>
        <v>0</v>
      </c>
      <c r="U8" s="40">
        <f t="shared" si="4"/>
        <v>0</v>
      </c>
      <c r="V8" s="40">
        <f t="shared" si="4"/>
        <v>0</v>
      </c>
      <c r="W8" s="40">
        <f t="shared" si="4"/>
        <v>0</v>
      </c>
      <c r="X8" s="40">
        <f t="shared" si="4"/>
        <v>0</v>
      </c>
      <c r="Y8" s="40">
        <f t="shared" si="4"/>
        <v>0</v>
      </c>
      <c r="Z8" s="40">
        <f t="shared" si="4"/>
        <v>0</v>
      </c>
      <c r="AA8" s="40">
        <f t="shared" si="4"/>
        <v>0</v>
      </c>
      <c r="AB8" s="40">
        <f t="shared" si="4"/>
        <v>0</v>
      </c>
      <c r="AC8" s="40">
        <f t="shared" si="4"/>
        <v>0</v>
      </c>
      <c r="AD8" s="40">
        <f t="shared" si="4"/>
        <v>0</v>
      </c>
      <c r="AE8" s="40">
        <f t="shared" si="4"/>
        <v>0</v>
      </c>
      <c r="AF8" s="40">
        <f t="shared" si="4"/>
        <v>0</v>
      </c>
      <c r="AG8" s="40">
        <f t="shared" si="4"/>
        <v>0</v>
      </c>
      <c r="AH8" s="40">
        <f t="shared" si="4"/>
        <v>0</v>
      </c>
      <c r="AI8" s="40">
        <f t="shared" si="4"/>
        <v>0</v>
      </c>
      <c r="AJ8" s="40">
        <f t="shared" si="4"/>
        <v>0</v>
      </c>
      <c r="AK8" s="40">
        <f t="shared" si="4"/>
        <v>0</v>
      </c>
      <c r="AL8" s="40">
        <f t="shared" si="4"/>
        <v>0</v>
      </c>
      <c r="AM8" s="40">
        <f t="shared" si="4"/>
        <v>0</v>
      </c>
      <c r="AN8" s="40">
        <f t="shared" si="4"/>
        <v>0</v>
      </c>
      <c r="AO8" s="40">
        <f t="shared" si="4"/>
        <v>0</v>
      </c>
      <c r="AP8" s="40">
        <f t="shared" si="4"/>
        <v>0</v>
      </c>
      <c r="AQ8" s="40">
        <f t="shared" si="4"/>
        <v>0</v>
      </c>
      <c r="AR8" s="40">
        <f t="shared" si="4"/>
        <v>0</v>
      </c>
      <c r="AS8" s="40">
        <f t="shared" si="4"/>
        <v>0</v>
      </c>
    </row>
    <row r="9" spans="1:45" ht="63">
      <c r="A9" s="43"/>
      <c r="B9" s="39" t="s">
        <v>135</v>
      </c>
      <c r="C9" s="39" t="s">
        <v>136</v>
      </c>
      <c r="D9" s="38" t="s">
        <v>137</v>
      </c>
      <c r="E9" s="10" t="s">
        <v>61</v>
      </c>
      <c r="F9" s="8">
        <v>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1" customFormat="1" ht="18.75">
      <c r="A10" s="43">
        <v>3</v>
      </c>
      <c r="B10" s="60" t="s">
        <v>138</v>
      </c>
      <c r="C10" s="60"/>
      <c r="D10" s="60"/>
      <c r="E10" s="39" t="s">
        <v>64</v>
      </c>
      <c r="F10" s="40">
        <f>IF(F11=-50,-50,IF(F11=-25,-25,IF(F11=0,0,IF(F11=25,25,IF(F11=50,50,"Неправиль-ний бал")))))</f>
        <v>50</v>
      </c>
      <c r="G10" s="40">
        <f aca="true" t="shared" si="5" ref="G10:AS10">IF(G11=-50,-50,IF(G11=-25,-25,IF(G11=0,0,IF(G11=25,25,IF(G11=50,50,"Неправиль-ний бал")))))</f>
        <v>0</v>
      </c>
      <c r="H10" s="40">
        <f t="shared" si="5"/>
        <v>0</v>
      </c>
      <c r="I10" s="40">
        <f t="shared" si="5"/>
        <v>0</v>
      </c>
      <c r="J10" s="40">
        <f t="shared" si="5"/>
        <v>0</v>
      </c>
      <c r="K10" s="40">
        <f t="shared" si="5"/>
        <v>0</v>
      </c>
      <c r="L10" s="40">
        <f t="shared" si="5"/>
        <v>0</v>
      </c>
      <c r="M10" s="40">
        <f t="shared" si="5"/>
        <v>0</v>
      </c>
      <c r="N10" s="40">
        <f t="shared" si="5"/>
        <v>0</v>
      </c>
      <c r="O10" s="40">
        <f t="shared" si="5"/>
        <v>0</v>
      </c>
      <c r="P10" s="40">
        <f t="shared" si="5"/>
        <v>0</v>
      </c>
      <c r="Q10" s="40">
        <f t="shared" si="5"/>
        <v>0</v>
      </c>
      <c r="R10" s="40">
        <f t="shared" si="5"/>
        <v>0</v>
      </c>
      <c r="S10" s="40">
        <f t="shared" si="5"/>
        <v>0</v>
      </c>
      <c r="T10" s="40">
        <f t="shared" si="5"/>
        <v>0</v>
      </c>
      <c r="U10" s="40">
        <f t="shared" si="5"/>
        <v>0</v>
      </c>
      <c r="V10" s="40">
        <f t="shared" si="5"/>
        <v>0</v>
      </c>
      <c r="W10" s="40">
        <f t="shared" si="5"/>
        <v>0</v>
      </c>
      <c r="X10" s="40">
        <f t="shared" si="5"/>
        <v>0</v>
      </c>
      <c r="Y10" s="40">
        <f t="shared" si="5"/>
        <v>0</v>
      </c>
      <c r="Z10" s="40">
        <f t="shared" si="5"/>
        <v>0</v>
      </c>
      <c r="AA10" s="40">
        <f t="shared" si="5"/>
        <v>0</v>
      </c>
      <c r="AB10" s="40">
        <f t="shared" si="5"/>
        <v>0</v>
      </c>
      <c r="AC10" s="40">
        <f t="shared" si="5"/>
        <v>0</v>
      </c>
      <c r="AD10" s="40">
        <f t="shared" si="5"/>
        <v>0</v>
      </c>
      <c r="AE10" s="40">
        <f t="shared" si="5"/>
        <v>0</v>
      </c>
      <c r="AF10" s="40">
        <f t="shared" si="5"/>
        <v>0</v>
      </c>
      <c r="AG10" s="40">
        <f t="shared" si="5"/>
        <v>0</v>
      </c>
      <c r="AH10" s="40">
        <f t="shared" si="5"/>
        <v>0</v>
      </c>
      <c r="AI10" s="40">
        <f t="shared" si="5"/>
        <v>0</v>
      </c>
      <c r="AJ10" s="40">
        <f t="shared" si="5"/>
        <v>0</v>
      </c>
      <c r="AK10" s="40">
        <f t="shared" si="5"/>
        <v>0</v>
      </c>
      <c r="AL10" s="40">
        <f t="shared" si="5"/>
        <v>0</v>
      </c>
      <c r="AM10" s="40">
        <f t="shared" si="5"/>
        <v>0</v>
      </c>
      <c r="AN10" s="40">
        <f t="shared" si="5"/>
        <v>0</v>
      </c>
      <c r="AO10" s="40">
        <f t="shared" si="5"/>
        <v>0</v>
      </c>
      <c r="AP10" s="40">
        <f t="shared" si="5"/>
        <v>0</v>
      </c>
      <c r="AQ10" s="40">
        <f t="shared" si="5"/>
        <v>0</v>
      </c>
      <c r="AR10" s="40">
        <f t="shared" si="5"/>
        <v>0</v>
      </c>
      <c r="AS10" s="40">
        <f t="shared" si="5"/>
        <v>0</v>
      </c>
    </row>
    <row r="11" spans="1:45" s="1" customFormat="1" ht="92.25" customHeight="1">
      <c r="A11" s="43"/>
      <c r="B11" s="39" t="s">
        <v>113</v>
      </c>
      <c r="C11" s="39" t="s">
        <v>114</v>
      </c>
      <c r="D11" s="40" t="s">
        <v>60</v>
      </c>
      <c r="E11" s="10" t="s">
        <v>61</v>
      </c>
      <c r="F11" s="8">
        <v>50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62.25" customHeight="1">
      <c r="A12" s="65" t="s">
        <v>139</v>
      </c>
      <c r="B12" s="65"/>
      <c r="C12" s="41" t="s">
        <v>80</v>
      </c>
      <c r="D12" s="9" t="s">
        <v>73</v>
      </c>
      <c r="E12" s="21" t="s">
        <v>62</v>
      </c>
      <c r="F12" s="6">
        <f aca="true" t="shared" si="6" ref="F12:AS12">IF((F13+F24+F37+F48)&gt;=700,700,F13+F24+F37+F48)</f>
        <v>65</v>
      </c>
      <c r="G12" s="6">
        <f t="shared" si="6"/>
        <v>0</v>
      </c>
      <c r="H12" s="6">
        <f t="shared" si="6"/>
        <v>0</v>
      </c>
      <c r="I12" s="6">
        <f t="shared" si="6"/>
        <v>0</v>
      </c>
      <c r="J12" s="6">
        <f t="shared" si="6"/>
        <v>0</v>
      </c>
      <c r="K12" s="6">
        <f t="shared" si="6"/>
        <v>0</v>
      </c>
      <c r="L12" s="6">
        <f t="shared" si="6"/>
        <v>0</v>
      </c>
      <c r="M12" s="6">
        <f t="shared" si="6"/>
        <v>0</v>
      </c>
      <c r="N12" s="6">
        <f t="shared" si="6"/>
        <v>0</v>
      </c>
      <c r="O12" s="6">
        <f t="shared" si="6"/>
        <v>0</v>
      </c>
      <c r="P12" s="6">
        <f t="shared" si="6"/>
        <v>0</v>
      </c>
      <c r="Q12" s="6">
        <f t="shared" si="6"/>
        <v>0</v>
      </c>
      <c r="R12" s="6">
        <f t="shared" si="6"/>
        <v>0</v>
      </c>
      <c r="S12" s="6">
        <f t="shared" si="6"/>
        <v>0</v>
      </c>
      <c r="T12" s="6">
        <f t="shared" si="6"/>
        <v>0</v>
      </c>
      <c r="U12" s="6">
        <f t="shared" si="6"/>
        <v>0</v>
      </c>
      <c r="V12" s="6">
        <f t="shared" si="6"/>
        <v>0</v>
      </c>
      <c r="W12" s="6">
        <f t="shared" si="6"/>
        <v>0</v>
      </c>
      <c r="X12" s="6">
        <f t="shared" si="6"/>
        <v>0</v>
      </c>
      <c r="Y12" s="6">
        <f t="shared" si="6"/>
        <v>0</v>
      </c>
      <c r="Z12" s="6">
        <f t="shared" si="6"/>
        <v>0</v>
      </c>
      <c r="AA12" s="6">
        <f t="shared" si="6"/>
        <v>0</v>
      </c>
      <c r="AB12" s="6">
        <f t="shared" si="6"/>
        <v>0</v>
      </c>
      <c r="AC12" s="6">
        <f t="shared" si="6"/>
        <v>0</v>
      </c>
      <c r="AD12" s="6">
        <f t="shared" si="6"/>
        <v>0</v>
      </c>
      <c r="AE12" s="6">
        <f t="shared" si="6"/>
        <v>0</v>
      </c>
      <c r="AF12" s="6">
        <f t="shared" si="6"/>
        <v>0</v>
      </c>
      <c r="AG12" s="6">
        <f t="shared" si="6"/>
        <v>0</v>
      </c>
      <c r="AH12" s="6">
        <f t="shared" si="6"/>
        <v>0</v>
      </c>
      <c r="AI12" s="6">
        <f t="shared" si="6"/>
        <v>0</v>
      </c>
      <c r="AJ12" s="6">
        <f t="shared" si="6"/>
        <v>0</v>
      </c>
      <c r="AK12" s="6">
        <f t="shared" si="6"/>
        <v>0</v>
      </c>
      <c r="AL12" s="6">
        <f t="shared" si="6"/>
        <v>0</v>
      </c>
      <c r="AM12" s="6">
        <f t="shared" si="6"/>
        <v>0</v>
      </c>
      <c r="AN12" s="6">
        <f t="shared" si="6"/>
        <v>0</v>
      </c>
      <c r="AO12" s="6">
        <f t="shared" si="6"/>
        <v>0</v>
      </c>
      <c r="AP12" s="6">
        <f t="shared" si="6"/>
        <v>0</v>
      </c>
      <c r="AQ12" s="6">
        <f t="shared" si="6"/>
        <v>0</v>
      </c>
      <c r="AR12" s="6">
        <f t="shared" si="6"/>
        <v>0</v>
      </c>
      <c r="AS12" s="6">
        <f t="shared" si="6"/>
        <v>0</v>
      </c>
    </row>
    <row r="13" spans="1:45" ht="18.75" customHeight="1">
      <c r="A13" s="43">
        <v>1</v>
      </c>
      <c r="B13" s="60" t="s">
        <v>2</v>
      </c>
      <c r="C13" s="60"/>
      <c r="D13" s="60"/>
      <c r="E13" s="39" t="s">
        <v>64</v>
      </c>
      <c r="F13" s="40">
        <f>F14+F16+F18+F20+F22</f>
        <v>35</v>
      </c>
      <c r="G13" s="40">
        <f aca="true" t="shared" si="7" ref="G13:AS13">G14+G16+G18+G20+G22</f>
        <v>0</v>
      </c>
      <c r="H13" s="40">
        <f t="shared" si="7"/>
        <v>0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0">
        <f t="shared" si="7"/>
        <v>0</v>
      </c>
      <c r="O13" s="40">
        <f t="shared" si="7"/>
        <v>0</v>
      </c>
      <c r="P13" s="40">
        <f t="shared" si="7"/>
        <v>0</v>
      </c>
      <c r="Q13" s="40">
        <f t="shared" si="7"/>
        <v>0</v>
      </c>
      <c r="R13" s="40">
        <f t="shared" si="7"/>
        <v>0</v>
      </c>
      <c r="S13" s="40">
        <f t="shared" si="7"/>
        <v>0</v>
      </c>
      <c r="T13" s="40">
        <f t="shared" si="7"/>
        <v>0</v>
      </c>
      <c r="U13" s="40">
        <f t="shared" si="7"/>
        <v>0</v>
      </c>
      <c r="V13" s="40">
        <f t="shared" si="7"/>
        <v>0</v>
      </c>
      <c r="W13" s="40">
        <f t="shared" si="7"/>
        <v>0</v>
      </c>
      <c r="X13" s="40">
        <f t="shared" si="7"/>
        <v>0</v>
      </c>
      <c r="Y13" s="40">
        <f t="shared" si="7"/>
        <v>0</v>
      </c>
      <c r="Z13" s="40">
        <f t="shared" si="7"/>
        <v>0</v>
      </c>
      <c r="AA13" s="40">
        <f t="shared" si="7"/>
        <v>0</v>
      </c>
      <c r="AB13" s="40">
        <f t="shared" si="7"/>
        <v>0</v>
      </c>
      <c r="AC13" s="40">
        <f t="shared" si="7"/>
        <v>0</v>
      </c>
      <c r="AD13" s="40">
        <f t="shared" si="7"/>
        <v>0</v>
      </c>
      <c r="AE13" s="40">
        <f t="shared" si="7"/>
        <v>0</v>
      </c>
      <c r="AF13" s="40">
        <f t="shared" si="7"/>
        <v>0</v>
      </c>
      <c r="AG13" s="40">
        <f t="shared" si="7"/>
        <v>0</v>
      </c>
      <c r="AH13" s="40">
        <f t="shared" si="7"/>
        <v>0</v>
      </c>
      <c r="AI13" s="40">
        <f t="shared" si="7"/>
        <v>0</v>
      </c>
      <c r="AJ13" s="40">
        <f t="shared" si="7"/>
        <v>0</v>
      </c>
      <c r="AK13" s="40">
        <f t="shared" si="7"/>
        <v>0</v>
      </c>
      <c r="AL13" s="40">
        <f t="shared" si="7"/>
        <v>0</v>
      </c>
      <c r="AM13" s="40">
        <f t="shared" si="7"/>
        <v>0</v>
      </c>
      <c r="AN13" s="40">
        <f t="shared" si="7"/>
        <v>0</v>
      </c>
      <c r="AO13" s="40">
        <f t="shared" si="7"/>
        <v>0</v>
      </c>
      <c r="AP13" s="40">
        <f t="shared" si="7"/>
        <v>0</v>
      </c>
      <c r="AQ13" s="40">
        <f t="shared" si="7"/>
        <v>0</v>
      </c>
      <c r="AR13" s="40">
        <f t="shared" si="7"/>
        <v>0</v>
      </c>
      <c r="AS13" s="40">
        <f t="shared" si="7"/>
        <v>0</v>
      </c>
    </row>
    <row r="14" spans="1:45" ht="24" customHeight="1">
      <c r="A14" s="43"/>
      <c r="B14" s="61" t="s">
        <v>74</v>
      </c>
      <c r="C14" s="63" t="s">
        <v>140</v>
      </c>
      <c r="D14" s="61" t="s">
        <v>183</v>
      </c>
      <c r="E14" s="14" t="s">
        <v>65</v>
      </c>
      <c r="F14" s="16">
        <f>IF(AND(F15&gt;=0,F15&lt;=35),F15,"Неправиль-ний бал")</f>
        <v>35</v>
      </c>
      <c r="G14" s="16">
        <f aca="true" t="shared" si="8" ref="G14:AS14">IF(AND(G15&gt;=0,G15&lt;=35),G15,"Неправиль-ний бал")</f>
        <v>0</v>
      </c>
      <c r="H14" s="16">
        <f t="shared" si="8"/>
        <v>0</v>
      </c>
      <c r="I14" s="16">
        <f t="shared" si="8"/>
        <v>0</v>
      </c>
      <c r="J14" s="16">
        <f t="shared" si="8"/>
        <v>0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0</v>
      </c>
      <c r="R14" s="16">
        <f t="shared" si="8"/>
        <v>0</v>
      </c>
      <c r="S14" s="16">
        <f t="shared" si="8"/>
        <v>0</v>
      </c>
      <c r="T14" s="16">
        <f t="shared" si="8"/>
        <v>0</v>
      </c>
      <c r="U14" s="16">
        <f t="shared" si="8"/>
        <v>0</v>
      </c>
      <c r="V14" s="16">
        <f t="shared" si="8"/>
        <v>0</v>
      </c>
      <c r="W14" s="16">
        <f t="shared" si="8"/>
        <v>0</v>
      </c>
      <c r="X14" s="16">
        <f t="shared" si="8"/>
        <v>0</v>
      </c>
      <c r="Y14" s="16">
        <f t="shared" si="8"/>
        <v>0</v>
      </c>
      <c r="Z14" s="16">
        <f t="shared" si="8"/>
        <v>0</v>
      </c>
      <c r="AA14" s="16">
        <f t="shared" si="8"/>
        <v>0</v>
      </c>
      <c r="AB14" s="16">
        <f t="shared" si="8"/>
        <v>0</v>
      </c>
      <c r="AC14" s="16">
        <f t="shared" si="8"/>
        <v>0</v>
      </c>
      <c r="AD14" s="16">
        <f t="shared" si="8"/>
        <v>0</v>
      </c>
      <c r="AE14" s="16">
        <f t="shared" si="8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  <c r="AN14" s="16">
        <f t="shared" si="8"/>
        <v>0</v>
      </c>
      <c r="AO14" s="16">
        <f t="shared" si="8"/>
        <v>0</v>
      </c>
      <c r="AP14" s="16">
        <f t="shared" si="8"/>
        <v>0</v>
      </c>
      <c r="AQ14" s="16">
        <f t="shared" si="8"/>
        <v>0</v>
      </c>
      <c r="AR14" s="16">
        <f t="shared" si="8"/>
        <v>0</v>
      </c>
      <c r="AS14" s="16">
        <f t="shared" si="8"/>
        <v>0</v>
      </c>
    </row>
    <row r="15" spans="1:45" ht="24" customHeight="1">
      <c r="A15" s="43"/>
      <c r="B15" s="62"/>
      <c r="C15" s="63"/>
      <c r="D15" s="66"/>
      <c r="E15" s="10" t="s">
        <v>61</v>
      </c>
      <c r="F15" s="8">
        <v>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4" customHeight="1">
      <c r="A16" s="43"/>
      <c r="B16" s="61" t="s">
        <v>75</v>
      </c>
      <c r="C16" s="63" t="s">
        <v>140</v>
      </c>
      <c r="D16" s="66"/>
      <c r="E16" s="14" t="s">
        <v>65</v>
      </c>
      <c r="F16" s="16">
        <f>IF(AND(F17&gt;=0,F17&lt;=35),F17,"Неправиль-ний бал")</f>
        <v>0</v>
      </c>
      <c r="G16" s="16">
        <f aca="true" t="shared" si="9" ref="G16:AS16">IF(AND(G17&gt;=0,G17&lt;=35),G17,"Неправиль-ний бал")</f>
        <v>0</v>
      </c>
      <c r="H16" s="16">
        <f t="shared" si="9"/>
        <v>0</v>
      </c>
      <c r="I16" s="16">
        <f t="shared" si="9"/>
        <v>0</v>
      </c>
      <c r="J16" s="16">
        <f t="shared" si="9"/>
        <v>0</v>
      </c>
      <c r="K16" s="16">
        <f t="shared" si="9"/>
        <v>0</v>
      </c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9"/>
        <v>0</v>
      </c>
      <c r="W16" s="16">
        <f t="shared" si="9"/>
        <v>0</v>
      </c>
      <c r="X16" s="16">
        <f t="shared" si="9"/>
        <v>0</v>
      </c>
      <c r="Y16" s="16">
        <f t="shared" si="9"/>
        <v>0</v>
      </c>
      <c r="Z16" s="16">
        <f t="shared" si="9"/>
        <v>0</v>
      </c>
      <c r="AA16" s="16">
        <f t="shared" si="9"/>
        <v>0</v>
      </c>
      <c r="AB16" s="16">
        <f t="shared" si="9"/>
        <v>0</v>
      </c>
      <c r="AC16" s="16">
        <f t="shared" si="9"/>
        <v>0</v>
      </c>
      <c r="AD16" s="16">
        <f t="shared" si="9"/>
        <v>0</v>
      </c>
      <c r="AE16" s="16">
        <f t="shared" si="9"/>
        <v>0</v>
      </c>
      <c r="AF16" s="16">
        <f t="shared" si="9"/>
        <v>0</v>
      </c>
      <c r="AG16" s="16">
        <f t="shared" si="9"/>
        <v>0</v>
      </c>
      <c r="AH16" s="16">
        <f t="shared" si="9"/>
        <v>0</v>
      </c>
      <c r="AI16" s="16">
        <f t="shared" si="9"/>
        <v>0</v>
      </c>
      <c r="AJ16" s="16">
        <f t="shared" si="9"/>
        <v>0</v>
      </c>
      <c r="AK16" s="16">
        <f t="shared" si="9"/>
        <v>0</v>
      </c>
      <c r="AL16" s="16">
        <f t="shared" si="9"/>
        <v>0</v>
      </c>
      <c r="AM16" s="16">
        <f t="shared" si="9"/>
        <v>0</v>
      </c>
      <c r="AN16" s="16">
        <f t="shared" si="9"/>
        <v>0</v>
      </c>
      <c r="AO16" s="16">
        <f t="shared" si="9"/>
        <v>0</v>
      </c>
      <c r="AP16" s="16">
        <f t="shared" si="9"/>
        <v>0</v>
      </c>
      <c r="AQ16" s="16">
        <f t="shared" si="9"/>
        <v>0</v>
      </c>
      <c r="AR16" s="16">
        <f t="shared" si="9"/>
        <v>0</v>
      </c>
      <c r="AS16" s="16">
        <f t="shared" si="9"/>
        <v>0</v>
      </c>
    </row>
    <row r="17" spans="1:45" ht="24" customHeight="1">
      <c r="A17" s="43"/>
      <c r="B17" s="62"/>
      <c r="C17" s="63"/>
      <c r="D17" s="66"/>
      <c r="E17" s="10" t="s">
        <v>61</v>
      </c>
      <c r="F17" s="8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4" customHeight="1">
      <c r="A18" s="43"/>
      <c r="B18" s="61" t="s">
        <v>76</v>
      </c>
      <c r="C18" s="63" t="s">
        <v>141</v>
      </c>
      <c r="D18" s="66"/>
      <c r="E18" s="14" t="s">
        <v>65</v>
      </c>
      <c r="F18" s="16">
        <f>IF(AND(F19&gt;=0,F19&lt;=70),F19,"Неправиль-ний бал")</f>
        <v>0</v>
      </c>
      <c r="G18" s="16">
        <f aca="true" t="shared" si="10" ref="G18:AS18">IF(AND(G19&gt;=0,G19&lt;=70),G19,"Неправиль-ний бал")</f>
        <v>0</v>
      </c>
      <c r="H18" s="16">
        <f t="shared" si="10"/>
        <v>0</v>
      </c>
      <c r="I18" s="16">
        <f t="shared" si="10"/>
        <v>0</v>
      </c>
      <c r="J18" s="16">
        <f t="shared" si="10"/>
        <v>0</v>
      </c>
      <c r="K18" s="16">
        <f t="shared" si="10"/>
        <v>0</v>
      </c>
      <c r="L18" s="16">
        <f t="shared" si="10"/>
        <v>0</v>
      </c>
      <c r="M18" s="16">
        <f t="shared" si="10"/>
        <v>0</v>
      </c>
      <c r="N18" s="16">
        <f t="shared" si="10"/>
        <v>0</v>
      </c>
      <c r="O18" s="16">
        <f t="shared" si="10"/>
        <v>0</v>
      </c>
      <c r="P18" s="16">
        <f t="shared" si="10"/>
        <v>0</v>
      </c>
      <c r="Q18" s="16">
        <f t="shared" si="10"/>
        <v>0</v>
      </c>
      <c r="R18" s="16">
        <f t="shared" si="10"/>
        <v>0</v>
      </c>
      <c r="S18" s="16">
        <f t="shared" si="10"/>
        <v>0</v>
      </c>
      <c r="T18" s="16">
        <f t="shared" si="10"/>
        <v>0</v>
      </c>
      <c r="U18" s="16">
        <f t="shared" si="10"/>
        <v>0</v>
      </c>
      <c r="V18" s="16">
        <f t="shared" si="10"/>
        <v>0</v>
      </c>
      <c r="W18" s="16">
        <f t="shared" si="10"/>
        <v>0</v>
      </c>
      <c r="X18" s="16">
        <f t="shared" si="10"/>
        <v>0</v>
      </c>
      <c r="Y18" s="16">
        <f t="shared" si="10"/>
        <v>0</v>
      </c>
      <c r="Z18" s="16">
        <f t="shared" si="10"/>
        <v>0</v>
      </c>
      <c r="AA18" s="16">
        <f t="shared" si="10"/>
        <v>0</v>
      </c>
      <c r="AB18" s="16">
        <f t="shared" si="10"/>
        <v>0</v>
      </c>
      <c r="AC18" s="16">
        <f t="shared" si="10"/>
        <v>0</v>
      </c>
      <c r="AD18" s="16">
        <f t="shared" si="10"/>
        <v>0</v>
      </c>
      <c r="AE18" s="16">
        <f t="shared" si="10"/>
        <v>0</v>
      </c>
      <c r="AF18" s="16">
        <f t="shared" si="10"/>
        <v>0</v>
      </c>
      <c r="AG18" s="16">
        <f t="shared" si="10"/>
        <v>0</v>
      </c>
      <c r="AH18" s="16">
        <f t="shared" si="10"/>
        <v>0</v>
      </c>
      <c r="AI18" s="16">
        <f t="shared" si="10"/>
        <v>0</v>
      </c>
      <c r="AJ18" s="16">
        <f t="shared" si="10"/>
        <v>0</v>
      </c>
      <c r="AK18" s="16">
        <f t="shared" si="10"/>
        <v>0</v>
      </c>
      <c r="AL18" s="16">
        <f t="shared" si="10"/>
        <v>0</v>
      </c>
      <c r="AM18" s="16">
        <f t="shared" si="10"/>
        <v>0</v>
      </c>
      <c r="AN18" s="16">
        <f t="shared" si="10"/>
        <v>0</v>
      </c>
      <c r="AO18" s="16">
        <f t="shared" si="10"/>
        <v>0</v>
      </c>
      <c r="AP18" s="16">
        <f t="shared" si="10"/>
        <v>0</v>
      </c>
      <c r="AQ18" s="16">
        <f t="shared" si="10"/>
        <v>0</v>
      </c>
      <c r="AR18" s="16">
        <f t="shared" si="10"/>
        <v>0</v>
      </c>
      <c r="AS18" s="16">
        <f t="shared" si="10"/>
        <v>0</v>
      </c>
    </row>
    <row r="19" spans="1:45" ht="24" customHeight="1">
      <c r="A19" s="43"/>
      <c r="B19" s="62"/>
      <c r="C19" s="63"/>
      <c r="D19" s="66"/>
      <c r="E19" s="10" t="s">
        <v>61</v>
      </c>
      <c r="F19" s="8"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4" customHeight="1">
      <c r="A20" s="43"/>
      <c r="B20" s="61" t="s">
        <v>77</v>
      </c>
      <c r="C20" s="63" t="s">
        <v>142</v>
      </c>
      <c r="D20" s="66"/>
      <c r="E20" s="14" t="s">
        <v>65</v>
      </c>
      <c r="F20" s="16">
        <f>IF(AND(F21&gt;=0,F21&lt;=60),F21,"Неправиль-ний бал")</f>
        <v>0</v>
      </c>
      <c r="G20" s="16">
        <f aca="true" t="shared" si="11" ref="G20:AS20">IF(AND(G21&gt;=0,G21&lt;=60),G21,"Неправиль-ний бал")</f>
        <v>0</v>
      </c>
      <c r="H20" s="16">
        <f t="shared" si="11"/>
        <v>0</v>
      </c>
      <c r="I20" s="16">
        <f t="shared" si="11"/>
        <v>0</v>
      </c>
      <c r="J20" s="16">
        <f t="shared" si="11"/>
        <v>0</v>
      </c>
      <c r="K20" s="16">
        <f t="shared" si="11"/>
        <v>0</v>
      </c>
      <c r="L20" s="16">
        <f t="shared" si="11"/>
        <v>0</v>
      </c>
      <c r="M20" s="16">
        <f t="shared" si="11"/>
        <v>0</v>
      </c>
      <c r="N20" s="16">
        <f t="shared" si="11"/>
        <v>0</v>
      </c>
      <c r="O20" s="16">
        <f t="shared" si="11"/>
        <v>0</v>
      </c>
      <c r="P20" s="16">
        <f t="shared" si="11"/>
        <v>0</v>
      </c>
      <c r="Q20" s="16">
        <f t="shared" si="11"/>
        <v>0</v>
      </c>
      <c r="R20" s="16">
        <f t="shared" si="11"/>
        <v>0</v>
      </c>
      <c r="S20" s="16">
        <f t="shared" si="11"/>
        <v>0</v>
      </c>
      <c r="T20" s="16">
        <f t="shared" si="11"/>
        <v>0</v>
      </c>
      <c r="U20" s="16">
        <f t="shared" si="11"/>
        <v>0</v>
      </c>
      <c r="V20" s="16">
        <f t="shared" si="11"/>
        <v>0</v>
      </c>
      <c r="W20" s="16">
        <f t="shared" si="11"/>
        <v>0</v>
      </c>
      <c r="X20" s="16">
        <f t="shared" si="11"/>
        <v>0</v>
      </c>
      <c r="Y20" s="16">
        <f t="shared" si="11"/>
        <v>0</v>
      </c>
      <c r="Z20" s="16">
        <f t="shared" si="11"/>
        <v>0</v>
      </c>
      <c r="AA20" s="16">
        <f t="shared" si="11"/>
        <v>0</v>
      </c>
      <c r="AB20" s="16">
        <f t="shared" si="11"/>
        <v>0</v>
      </c>
      <c r="AC20" s="16">
        <f t="shared" si="11"/>
        <v>0</v>
      </c>
      <c r="AD20" s="16">
        <f t="shared" si="11"/>
        <v>0</v>
      </c>
      <c r="AE20" s="16">
        <f t="shared" si="11"/>
        <v>0</v>
      </c>
      <c r="AF20" s="16">
        <f t="shared" si="11"/>
        <v>0</v>
      </c>
      <c r="AG20" s="16">
        <f t="shared" si="11"/>
        <v>0</v>
      </c>
      <c r="AH20" s="16">
        <f t="shared" si="11"/>
        <v>0</v>
      </c>
      <c r="AI20" s="16">
        <f t="shared" si="11"/>
        <v>0</v>
      </c>
      <c r="AJ20" s="16">
        <f t="shared" si="11"/>
        <v>0</v>
      </c>
      <c r="AK20" s="16">
        <f t="shared" si="11"/>
        <v>0</v>
      </c>
      <c r="AL20" s="16">
        <f t="shared" si="11"/>
        <v>0</v>
      </c>
      <c r="AM20" s="16">
        <f t="shared" si="11"/>
        <v>0</v>
      </c>
      <c r="AN20" s="16">
        <f t="shared" si="11"/>
        <v>0</v>
      </c>
      <c r="AO20" s="16">
        <f t="shared" si="11"/>
        <v>0</v>
      </c>
      <c r="AP20" s="16">
        <f t="shared" si="11"/>
        <v>0</v>
      </c>
      <c r="AQ20" s="16">
        <f t="shared" si="11"/>
        <v>0</v>
      </c>
      <c r="AR20" s="16">
        <f t="shared" si="11"/>
        <v>0</v>
      </c>
      <c r="AS20" s="16">
        <f t="shared" si="11"/>
        <v>0</v>
      </c>
    </row>
    <row r="21" spans="1:45" ht="24" customHeight="1">
      <c r="A21" s="43"/>
      <c r="B21" s="62"/>
      <c r="C21" s="63"/>
      <c r="D21" s="66"/>
      <c r="E21" s="10" t="s">
        <v>61</v>
      </c>
      <c r="F21" s="8"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4" customHeight="1">
      <c r="A22" s="43"/>
      <c r="B22" s="61" t="s">
        <v>79</v>
      </c>
      <c r="C22" s="63" t="s">
        <v>143</v>
      </c>
      <c r="D22" s="66"/>
      <c r="E22" s="14" t="s">
        <v>65</v>
      </c>
      <c r="F22" s="16">
        <f>IF(AND(F23&gt;=0,F23&lt;=50),F23,"Неправиль-ний бал")</f>
        <v>0</v>
      </c>
      <c r="G22" s="16">
        <f aca="true" t="shared" si="12" ref="G22:AS22">IF(AND(G23&gt;=0,G23&lt;=50),G23,"Неправиль-ний бал")</f>
        <v>0</v>
      </c>
      <c r="H22" s="16">
        <f t="shared" si="12"/>
        <v>0</v>
      </c>
      <c r="I22" s="16">
        <f t="shared" si="12"/>
        <v>0</v>
      </c>
      <c r="J22" s="16">
        <f t="shared" si="12"/>
        <v>0</v>
      </c>
      <c r="K22" s="16">
        <f t="shared" si="12"/>
        <v>0</v>
      </c>
      <c r="L22" s="16">
        <f t="shared" si="12"/>
        <v>0</v>
      </c>
      <c r="M22" s="16">
        <f t="shared" si="12"/>
        <v>0</v>
      </c>
      <c r="N22" s="16">
        <f t="shared" si="12"/>
        <v>0</v>
      </c>
      <c r="O22" s="16">
        <f t="shared" si="12"/>
        <v>0</v>
      </c>
      <c r="P22" s="16">
        <f t="shared" si="12"/>
        <v>0</v>
      </c>
      <c r="Q22" s="16">
        <f t="shared" si="12"/>
        <v>0</v>
      </c>
      <c r="R22" s="16">
        <f t="shared" si="12"/>
        <v>0</v>
      </c>
      <c r="S22" s="16">
        <f t="shared" si="12"/>
        <v>0</v>
      </c>
      <c r="T22" s="16">
        <f t="shared" si="12"/>
        <v>0</v>
      </c>
      <c r="U22" s="16">
        <f t="shared" si="12"/>
        <v>0</v>
      </c>
      <c r="V22" s="16">
        <f t="shared" si="12"/>
        <v>0</v>
      </c>
      <c r="W22" s="16">
        <f t="shared" si="12"/>
        <v>0</v>
      </c>
      <c r="X22" s="16">
        <f t="shared" si="12"/>
        <v>0</v>
      </c>
      <c r="Y22" s="16">
        <f t="shared" si="12"/>
        <v>0</v>
      </c>
      <c r="Z22" s="16">
        <f t="shared" si="12"/>
        <v>0</v>
      </c>
      <c r="AA22" s="16">
        <f t="shared" si="12"/>
        <v>0</v>
      </c>
      <c r="AB22" s="16">
        <f t="shared" si="12"/>
        <v>0</v>
      </c>
      <c r="AC22" s="16">
        <f t="shared" si="12"/>
        <v>0</v>
      </c>
      <c r="AD22" s="16">
        <f t="shared" si="12"/>
        <v>0</v>
      </c>
      <c r="AE22" s="16">
        <f t="shared" si="12"/>
        <v>0</v>
      </c>
      <c r="AF22" s="16">
        <f t="shared" si="12"/>
        <v>0</v>
      </c>
      <c r="AG22" s="16">
        <f t="shared" si="12"/>
        <v>0</v>
      </c>
      <c r="AH22" s="16">
        <f t="shared" si="12"/>
        <v>0</v>
      </c>
      <c r="AI22" s="16">
        <f t="shared" si="12"/>
        <v>0</v>
      </c>
      <c r="AJ22" s="16">
        <f t="shared" si="12"/>
        <v>0</v>
      </c>
      <c r="AK22" s="16">
        <f t="shared" si="12"/>
        <v>0</v>
      </c>
      <c r="AL22" s="16">
        <f t="shared" si="12"/>
        <v>0</v>
      </c>
      <c r="AM22" s="16">
        <f t="shared" si="12"/>
        <v>0</v>
      </c>
      <c r="AN22" s="16">
        <f t="shared" si="12"/>
        <v>0</v>
      </c>
      <c r="AO22" s="16">
        <f t="shared" si="12"/>
        <v>0</v>
      </c>
      <c r="AP22" s="16">
        <f t="shared" si="12"/>
        <v>0</v>
      </c>
      <c r="AQ22" s="16">
        <f t="shared" si="12"/>
        <v>0</v>
      </c>
      <c r="AR22" s="16">
        <f t="shared" si="12"/>
        <v>0</v>
      </c>
      <c r="AS22" s="16">
        <f t="shared" si="12"/>
        <v>0</v>
      </c>
    </row>
    <row r="23" spans="1:45" ht="24" customHeight="1">
      <c r="A23" s="43"/>
      <c r="B23" s="62"/>
      <c r="C23" s="63"/>
      <c r="D23" s="66"/>
      <c r="E23" s="10" t="s">
        <v>61</v>
      </c>
      <c r="F23" s="8"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8.75" customHeight="1">
      <c r="A24" s="43">
        <v>2</v>
      </c>
      <c r="B24" s="60" t="s">
        <v>3</v>
      </c>
      <c r="C24" s="60"/>
      <c r="D24" s="60"/>
      <c r="E24" s="39" t="s">
        <v>64</v>
      </c>
      <c r="F24" s="40">
        <f>F25+F27+F29+F31+F33+F35</f>
        <v>0</v>
      </c>
      <c r="G24" s="40">
        <f aca="true" t="shared" si="13" ref="G24:AS24">G25+G27+G29+G31+G33+G35</f>
        <v>0</v>
      </c>
      <c r="H24" s="40">
        <f t="shared" si="13"/>
        <v>0</v>
      </c>
      <c r="I24" s="40">
        <f t="shared" si="13"/>
        <v>0</v>
      </c>
      <c r="J24" s="40">
        <f t="shared" si="13"/>
        <v>0</v>
      </c>
      <c r="K24" s="40">
        <f t="shared" si="13"/>
        <v>0</v>
      </c>
      <c r="L24" s="40">
        <f t="shared" si="13"/>
        <v>0</v>
      </c>
      <c r="M24" s="40">
        <f t="shared" si="13"/>
        <v>0</v>
      </c>
      <c r="N24" s="40">
        <f t="shared" si="13"/>
        <v>0</v>
      </c>
      <c r="O24" s="40">
        <f t="shared" si="13"/>
        <v>0</v>
      </c>
      <c r="P24" s="40">
        <f t="shared" si="13"/>
        <v>0</v>
      </c>
      <c r="Q24" s="40">
        <f t="shared" si="13"/>
        <v>0</v>
      </c>
      <c r="R24" s="40">
        <f t="shared" si="13"/>
        <v>0</v>
      </c>
      <c r="S24" s="40">
        <f t="shared" si="13"/>
        <v>0</v>
      </c>
      <c r="T24" s="40">
        <f t="shared" si="13"/>
        <v>0</v>
      </c>
      <c r="U24" s="40">
        <f t="shared" si="13"/>
        <v>0</v>
      </c>
      <c r="V24" s="40">
        <f t="shared" si="13"/>
        <v>0</v>
      </c>
      <c r="W24" s="40">
        <f t="shared" si="13"/>
        <v>0</v>
      </c>
      <c r="X24" s="40">
        <f t="shared" si="13"/>
        <v>0</v>
      </c>
      <c r="Y24" s="40">
        <f t="shared" si="13"/>
        <v>0</v>
      </c>
      <c r="Z24" s="40">
        <f t="shared" si="13"/>
        <v>0</v>
      </c>
      <c r="AA24" s="40">
        <f t="shared" si="13"/>
        <v>0</v>
      </c>
      <c r="AB24" s="40">
        <f t="shared" si="13"/>
        <v>0</v>
      </c>
      <c r="AC24" s="40">
        <f t="shared" si="13"/>
        <v>0</v>
      </c>
      <c r="AD24" s="40">
        <f t="shared" si="13"/>
        <v>0</v>
      </c>
      <c r="AE24" s="40">
        <f t="shared" si="13"/>
        <v>0</v>
      </c>
      <c r="AF24" s="40">
        <f t="shared" si="13"/>
        <v>0</v>
      </c>
      <c r="AG24" s="40">
        <f t="shared" si="13"/>
        <v>0</v>
      </c>
      <c r="AH24" s="40">
        <f t="shared" si="13"/>
        <v>0</v>
      </c>
      <c r="AI24" s="40">
        <f t="shared" si="13"/>
        <v>0</v>
      </c>
      <c r="AJ24" s="40">
        <f t="shared" si="13"/>
        <v>0</v>
      </c>
      <c r="AK24" s="40">
        <f t="shared" si="13"/>
        <v>0</v>
      </c>
      <c r="AL24" s="40">
        <f t="shared" si="13"/>
        <v>0</v>
      </c>
      <c r="AM24" s="40">
        <f t="shared" si="13"/>
        <v>0</v>
      </c>
      <c r="AN24" s="40">
        <f t="shared" si="13"/>
        <v>0</v>
      </c>
      <c r="AO24" s="40">
        <f t="shared" si="13"/>
        <v>0</v>
      </c>
      <c r="AP24" s="40">
        <f t="shared" si="13"/>
        <v>0</v>
      </c>
      <c r="AQ24" s="40">
        <f t="shared" si="13"/>
        <v>0</v>
      </c>
      <c r="AR24" s="40">
        <f t="shared" si="13"/>
        <v>0</v>
      </c>
      <c r="AS24" s="40">
        <f t="shared" si="13"/>
        <v>0</v>
      </c>
    </row>
    <row r="25" spans="1:45" ht="69.75" customHeight="1">
      <c r="A25" s="43"/>
      <c r="B25" s="61" t="s">
        <v>119</v>
      </c>
      <c r="C25" s="61" t="s">
        <v>67</v>
      </c>
      <c r="D25" s="67" t="s">
        <v>146</v>
      </c>
      <c r="E25" s="14" t="s">
        <v>65</v>
      </c>
      <c r="F25" s="16">
        <f>IF(F26=0,0,IF(F26=40,40,IF(F26=50,50,IF(F26=75,75,IF(F26=80,80,IF(F26=100,100,"Неправиль-ний бал"))))))</f>
        <v>0</v>
      </c>
      <c r="G25" s="16">
        <f aca="true" t="shared" si="14" ref="G25:AS25">IF(G26=0,0,IF(G26=40,40,IF(G26=50,50,IF(G26=75,75,IF(G26=80,80,IF(G26=100,100,"Неправиль-ний бал"))))))</f>
        <v>0</v>
      </c>
      <c r="H25" s="16">
        <f t="shared" si="14"/>
        <v>0</v>
      </c>
      <c r="I25" s="16">
        <f t="shared" si="14"/>
        <v>0</v>
      </c>
      <c r="J25" s="16">
        <f t="shared" si="14"/>
        <v>0</v>
      </c>
      <c r="K25" s="16">
        <f t="shared" si="14"/>
        <v>0</v>
      </c>
      <c r="L25" s="16">
        <f t="shared" si="14"/>
        <v>0</v>
      </c>
      <c r="M25" s="16">
        <f t="shared" si="14"/>
        <v>0</v>
      </c>
      <c r="N25" s="16">
        <f t="shared" si="14"/>
        <v>0</v>
      </c>
      <c r="O25" s="16">
        <f t="shared" si="14"/>
        <v>0</v>
      </c>
      <c r="P25" s="16">
        <f t="shared" si="14"/>
        <v>0</v>
      </c>
      <c r="Q25" s="16">
        <f t="shared" si="14"/>
        <v>0</v>
      </c>
      <c r="R25" s="16">
        <f t="shared" si="14"/>
        <v>0</v>
      </c>
      <c r="S25" s="16">
        <f t="shared" si="14"/>
        <v>0</v>
      </c>
      <c r="T25" s="16">
        <f t="shared" si="14"/>
        <v>0</v>
      </c>
      <c r="U25" s="16">
        <f t="shared" si="14"/>
        <v>0</v>
      </c>
      <c r="V25" s="16">
        <f t="shared" si="14"/>
        <v>0</v>
      </c>
      <c r="W25" s="16">
        <f t="shared" si="14"/>
        <v>0</v>
      </c>
      <c r="X25" s="16">
        <f t="shared" si="14"/>
        <v>0</v>
      </c>
      <c r="Y25" s="16">
        <f t="shared" si="14"/>
        <v>0</v>
      </c>
      <c r="Z25" s="16">
        <f t="shared" si="14"/>
        <v>0</v>
      </c>
      <c r="AA25" s="16">
        <f t="shared" si="14"/>
        <v>0</v>
      </c>
      <c r="AB25" s="16">
        <f t="shared" si="14"/>
        <v>0</v>
      </c>
      <c r="AC25" s="16">
        <f t="shared" si="14"/>
        <v>0</v>
      </c>
      <c r="AD25" s="16">
        <f t="shared" si="14"/>
        <v>0</v>
      </c>
      <c r="AE25" s="16">
        <f t="shared" si="14"/>
        <v>0</v>
      </c>
      <c r="AF25" s="16">
        <f t="shared" si="14"/>
        <v>0</v>
      </c>
      <c r="AG25" s="16">
        <f t="shared" si="14"/>
        <v>0</v>
      </c>
      <c r="AH25" s="16">
        <f t="shared" si="14"/>
        <v>0</v>
      </c>
      <c r="AI25" s="16">
        <f t="shared" si="14"/>
        <v>0</v>
      </c>
      <c r="AJ25" s="16">
        <f t="shared" si="14"/>
        <v>0</v>
      </c>
      <c r="AK25" s="16">
        <f t="shared" si="14"/>
        <v>0</v>
      </c>
      <c r="AL25" s="16">
        <f t="shared" si="14"/>
        <v>0</v>
      </c>
      <c r="AM25" s="16">
        <f t="shared" si="14"/>
        <v>0</v>
      </c>
      <c r="AN25" s="16">
        <f t="shared" si="14"/>
        <v>0</v>
      </c>
      <c r="AO25" s="16">
        <f t="shared" si="14"/>
        <v>0</v>
      </c>
      <c r="AP25" s="16">
        <f t="shared" si="14"/>
        <v>0</v>
      </c>
      <c r="AQ25" s="16">
        <f t="shared" si="14"/>
        <v>0</v>
      </c>
      <c r="AR25" s="16">
        <f t="shared" si="14"/>
        <v>0</v>
      </c>
      <c r="AS25" s="16">
        <f t="shared" si="14"/>
        <v>0</v>
      </c>
    </row>
    <row r="26" spans="1:45" ht="69.75" customHeight="1">
      <c r="A26" s="43"/>
      <c r="B26" s="62"/>
      <c r="C26" s="62"/>
      <c r="D26" s="68"/>
      <c r="E26" s="10" t="s">
        <v>61</v>
      </c>
      <c r="F26" s="8"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61.5" customHeight="1">
      <c r="A27" s="43"/>
      <c r="B27" s="61" t="s">
        <v>120</v>
      </c>
      <c r="C27" s="61" t="s">
        <v>148</v>
      </c>
      <c r="D27" s="67" t="s">
        <v>144</v>
      </c>
      <c r="E27" s="14" t="s">
        <v>65</v>
      </c>
      <c r="F27" s="16">
        <f>IF(F28=0,0,IF(F28=50,50,IF(F28=75,75,IF(F28=100,100,IF(F28=125,125,"Неправиль-ний бал")))))</f>
        <v>0</v>
      </c>
      <c r="G27" s="16">
        <f aca="true" t="shared" si="15" ref="G27:AS27">IF(G28=0,0,IF(G28=50,50,IF(G28=75,75,IF(G28=100,100,IF(G28=125,125,"Неправиль-ний бал")))))</f>
        <v>0</v>
      </c>
      <c r="H27" s="16">
        <f t="shared" si="15"/>
        <v>0</v>
      </c>
      <c r="I27" s="16">
        <f t="shared" si="15"/>
        <v>0</v>
      </c>
      <c r="J27" s="16">
        <f t="shared" si="15"/>
        <v>0</v>
      </c>
      <c r="K27" s="16">
        <f t="shared" si="15"/>
        <v>0</v>
      </c>
      <c r="L27" s="16">
        <f t="shared" si="15"/>
        <v>0</v>
      </c>
      <c r="M27" s="16">
        <f t="shared" si="15"/>
        <v>0</v>
      </c>
      <c r="N27" s="16">
        <f t="shared" si="15"/>
        <v>0</v>
      </c>
      <c r="O27" s="16">
        <f t="shared" si="15"/>
        <v>0</v>
      </c>
      <c r="P27" s="16">
        <f t="shared" si="15"/>
        <v>0</v>
      </c>
      <c r="Q27" s="16">
        <f t="shared" si="15"/>
        <v>0</v>
      </c>
      <c r="R27" s="16">
        <f t="shared" si="15"/>
        <v>0</v>
      </c>
      <c r="S27" s="16">
        <f t="shared" si="15"/>
        <v>0</v>
      </c>
      <c r="T27" s="16">
        <f t="shared" si="15"/>
        <v>0</v>
      </c>
      <c r="U27" s="16">
        <f t="shared" si="15"/>
        <v>0</v>
      </c>
      <c r="V27" s="16">
        <f t="shared" si="15"/>
        <v>0</v>
      </c>
      <c r="W27" s="16">
        <f t="shared" si="15"/>
        <v>0</v>
      </c>
      <c r="X27" s="16">
        <f t="shared" si="15"/>
        <v>0</v>
      </c>
      <c r="Y27" s="16">
        <f t="shared" si="15"/>
        <v>0</v>
      </c>
      <c r="Z27" s="16">
        <f t="shared" si="15"/>
        <v>0</v>
      </c>
      <c r="AA27" s="16">
        <f t="shared" si="15"/>
        <v>0</v>
      </c>
      <c r="AB27" s="16">
        <f t="shared" si="15"/>
        <v>0</v>
      </c>
      <c r="AC27" s="16">
        <f t="shared" si="15"/>
        <v>0</v>
      </c>
      <c r="AD27" s="16">
        <f t="shared" si="15"/>
        <v>0</v>
      </c>
      <c r="AE27" s="16">
        <f t="shared" si="15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6">
        <f t="shared" si="15"/>
        <v>0</v>
      </c>
      <c r="AL27" s="16">
        <f t="shared" si="15"/>
        <v>0</v>
      </c>
      <c r="AM27" s="16">
        <f t="shared" si="15"/>
        <v>0</v>
      </c>
      <c r="AN27" s="16">
        <f t="shared" si="15"/>
        <v>0</v>
      </c>
      <c r="AO27" s="16">
        <f t="shared" si="15"/>
        <v>0</v>
      </c>
      <c r="AP27" s="16">
        <f t="shared" si="15"/>
        <v>0</v>
      </c>
      <c r="AQ27" s="16">
        <f t="shared" si="15"/>
        <v>0</v>
      </c>
      <c r="AR27" s="16">
        <f t="shared" si="15"/>
        <v>0</v>
      </c>
      <c r="AS27" s="16">
        <f t="shared" si="15"/>
        <v>0</v>
      </c>
    </row>
    <row r="28" spans="1:45" ht="72.75" customHeight="1">
      <c r="A28" s="43"/>
      <c r="B28" s="62"/>
      <c r="C28" s="62"/>
      <c r="D28" s="68"/>
      <c r="E28" s="10" t="s">
        <v>61</v>
      </c>
      <c r="F28" s="8"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68.25" customHeight="1">
      <c r="A29" s="43"/>
      <c r="B29" s="61" t="s">
        <v>4</v>
      </c>
      <c r="C29" s="61" t="s">
        <v>149</v>
      </c>
      <c r="D29" s="67" t="s">
        <v>145</v>
      </c>
      <c r="E29" s="14" t="s">
        <v>65</v>
      </c>
      <c r="F29" s="16">
        <f>IF(F30=0,0,IF(F30=60,60,IF(F30=100,100,IF(F30=120,120,IF(F30=125,125,IF(F30=150,150,"Неправиль-ний бал"))))))</f>
        <v>0</v>
      </c>
      <c r="G29" s="16">
        <f aca="true" t="shared" si="16" ref="G29:AS29">IF(G30=0,0,IF(G30=60,60,IF(G30=100,100,IF(G30=120,120,IF(G30=125,125,IF(G30=150,150,"Неправиль-ний бал"))))))</f>
        <v>0</v>
      </c>
      <c r="H29" s="16">
        <f t="shared" si="16"/>
        <v>0</v>
      </c>
      <c r="I29" s="16">
        <f t="shared" si="16"/>
        <v>0</v>
      </c>
      <c r="J29" s="16">
        <f t="shared" si="16"/>
        <v>0</v>
      </c>
      <c r="K29" s="16">
        <f t="shared" si="16"/>
        <v>0</v>
      </c>
      <c r="L29" s="16">
        <f t="shared" si="16"/>
        <v>0</v>
      </c>
      <c r="M29" s="16">
        <f t="shared" si="16"/>
        <v>0</v>
      </c>
      <c r="N29" s="16">
        <f t="shared" si="16"/>
        <v>0</v>
      </c>
      <c r="O29" s="16">
        <f t="shared" si="16"/>
        <v>0</v>
      </c>
      <c r="P29" s="16">
        <f t="shared" si="16"/>
        <v>0</v>
      </c>
      <c r="Q29" s="16">
        <f t="shared" si="16"/>
        <v>0</v>
      </c>
      <c r="R29" s="16">
        <f t="shared" si="16"/>
        <v>0</v>
      </c>
      <c r="S29" s="16">
        <f t="shared" si="16"/>
        <v>0</v>
      </c>
      <c r="T29" s="16">
        <f t="shared" si="16"/>
        <v>0</v>
      </c>
      <c r="U29" s="16">
        <f t="shared" si="16"/>
        <v>0</v>
      </c>
      <c r="V29" s="16">
        <f t="shared" si="16"/>
        <v>0</v>
      </c>
      <c r="W29" s="16">
        <f t="shared" si="16"/>
        <v>0</v>
      </c>
      <c r="X29" s="16">
        <f t="shared" si="16"/>
        <v>0</v>
      </c>
      <c r="Y29" s="16">
        <f t="shared" si="16"/>
        <v>0</v>
      </c>
      <c r="Z29" s="16">
        <f t="shared" si="16"/>
        <v>0</v>
      </c>
      <c r="AA29" s="16">
        <f t="shared" si="16"/>
        <v>0</v>
      </c>
      <c r="AB29" s="16">
        <f t="shared" si="16"/>
        <v>0</v>
      </c>
      <c r="AC29" s="16">
        <f t="shared" si="16"/>
        <v>0</v>
      </c>
      <c r="AD29" s="16">
        <f t="shared" si="16"/>
        <v>0</v>
      </c>
      <c r="AE29" s="16">
        <f t="shared" si="16"/>
        <v>0</v>
      </c>
      <c r="AF29" s="16">
        <f t="shared" si="16"/>
        <v>0</v>
      </c>
      <c r="AG29" s="16">
        <f t="shared" si="16"/>
        <v>0</v>
      </c>
      <c r="AH29" s="16">
        <f t="shared" si="16"/>
        <v>0</v>
      </c>
      <c r="AI29" s="16">
        <f t="shared" si="16"/>
        <v>0</v>
      </c>
      <c r="AJ29" s="16">
        <f t="shared" si="16"/>
        <v>0</v>
      </c>
      <c r="AK29" s="16">
        <f t="shared" si="16"/>
        <v>0</v>
      </c>
      <c r="AL29" s="16">
        <f t="shared" si="16"/>
        <v>0</v>
      </c>
      <c r="AM29" s="16">
        <f t="shared" si="16"/>
        <v>0</v>
      </c>
      <c r="AN29" s="16">
        <f t="shared" si="16"/>
        <v>0</v>
      </c>
      <c r="AO29" s="16">
        <f t="shared" si="16"/>
        <v>0</v>
      </c>
      <c r="AP29" s="16">
        <f t="shared" si="16"/>
        <v>0</v>
      </c>
      <c r="AQ29" s="16">
        <f t="shared" si="16"/>
        <v>0</v>
      </c>
      <c r="AR29" s="16">
        <f t="shared" si="16"/>
        <v>0</v>
      </c>
      <c r="AS29" s="16">
        <f t="shared" si="16"/>
        <v>0</v>
      </c>
    </row>
    <row r="30" spans="1:45" ht="68.25" customHeight="1">
      <c r="A30" s="43"/>
      <c r="B30" s="62"/>
      <c r="C30" s="62"/>
      <c r="D30" s="68"/>
      <c r="E30" s="10" t="s">
        <v>61</v>
      </c>
      <c r="F30" s="8"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69" customHeight="1">
      <c r="A31" s="43"/>
      <c r="B31" s="61" t="s">
        <v>5</v>
      </c>
      <c r="C31" s="61" t="s">
        <v>149</v>
      </c>
      <c r="D31" s="67" t="s">
        <v>147</v>
      </c>
      <c r="E31" s="14" t="s">
        <v>65</v>
      </c>
      <c r="F31" s="16">
        <f>IF(F32=0,0,IF(F32=60,60,IF(F32=100,100,IF(F32=120,120,IF(F32=125,125,IF(F32=150,150,"Неправиль-ний бал"))))))</f>
        <v>0</v>
      </c>
      <c r="G31" s="16">
        <f aca="true" t="shared" si="17" ref="G31:AS31">IF(G32=0,0,IF(G32=60,60,IF(G32=100,100,IF(G32=120,120,IF(G32=125,125,IF(G32=150,150,"Неправильний бал"))))))</f>
        <v>0</v>
      </c>
      <c r="H31" s="16">
        <f t="shared" si="17"/>
        <v>0</v>
      </c>
      <c r="I31" s="16">
        <f t="shared" si="17"/>
        <v>0</v>
      </c>
      <c r="J31" s="16">
        <f t="shared" si="17"/>
        <v>0</v>
      </c>
      <c r="K31" s="16">
        <f t="shared" si="17"/>
        <v>0</v>
      </c>
      <c r="L31" s="16">
        <f t="shared" si="17"/>
        <v>0</v>
      </c>
      <c r="M31" s="16">
        <f t="shared" si="17"/>
        <v>0</v>
      </c>
      <c r="N31" s="16">
        <f t="shared" si="17"/>
        <v>0</v>
      </c>
      <c r="O31" s="16">
        <f t="shared" si="17"/>
        <v>0</v>
      </c>
      <c r="P31" s="16">
        <f t="shared" si="17"/>
        <v>0</v>
      </c>
      <c r="Q31" s="16">
        <f t="shared" si="17"/>
        <v>0</v>
      </c>
      <c r="R31" s="16">
        <f t="shared" si="17"/>
        <v>0</v>
      </c>
      <c r="S31" s="16">
        <f t="shared" si="17"/>
        <v>0</v>
      </c>
      <c r="T31" s="16">
        <f t="shared" si="17"/>
        <v>0</v>
      </c>
      <c r="U31" s="16">
        <f t="shared" si="17"/>
        <v>0</v>
      </c>
      <c r="V31" s="16">
        <f t="shared" si="17"/>
        <v>0</v>
      </c>
      <c r="W31" s="16">
        <f t="shared" si="17"/>
        <v>0</v>
      </c>
      <c r="X31" s="16">
        <f t="shared" si="17"/>
        <v>0</v>
      </c>
      <c r="Y31" s="16">
        <f t="shared" si="17"/>
        <v>0</v>
      </c>
      <c r="Z31" s="16">
        <f t="shared" si="17"/>
        <v>0</v>
      </c>
      <c r="AA31" s="16">
        <f t="shared" si="17"/>
        <v>0</v>
      </c>
      <c r="AB31" s="16">
        <f t="shared" si="17"/>
        <v>0</v>
      </c>
      <c r="AC31" s="16">
        <f t="shared" si="17"/>
        <v>0</v>
      </c>
      <c r="AD31" s="16">
        <f t="shared" si="17"/>
        <v>0</v>
      </c>
      <c r="AE31" s="16">
        <f t="shared" si="17"/>
        <v>0</v>
      </c>
      <c r="AF31" s="16">
        <f t="shared" si="17"/>
        <v>0</v>
      </c>
      <c r="AG31" s="16">
        <f t="shared" si="17"/>
        <v>0</v>
      </c>
      <c r="AH31" s="16">
        <f t="shared" si="17"/>
        <v>0</v>
      </c>
      <c r="AI31" s="16">
        <f t="shared" si="17"/>
        <v>0</v>
      </c>
      <c r="AJ31" s="16">
        <f t="shared" si="17"/>
        <v>0</v>
      </c>
      <c r="AK31" s="16">
        <f t="shared" si="17"/>
        <v>0</v>
      </c>
      <c r="AL31" s="16">
        <f t="shared" si="17"/>
        <v>0</v>
      </c>
      <c r="AM31" s="16">
        <f t="shared" si="17"/>
        <v>0</v>
      </c>
      <c r="AN31" s="16">
        <f t="shared" si="17"/>
        <v>0</v>
      </c>
      <c r="AO31" s="16">
        <f t="shared" si="17"/>
        <v>0</v>
      </c>
      <c r="AP31" s="16">
        <f t="shared" si="17"/>
        <v>0</v>
      </c>
      <c r="AQ31" s="16">
        <f t="shared" si="17"/>
        <v>0</v>
      </c>
      <c r="AR31" s="16">
        <f t="shared" si="17"/>
        <v>0</v>
      </c>
      <c r="AS31" s="16">
        <f t="shared" si="17"/>
        <v>0</v>
      </c>
    </row>
    <row r="32" spans="1:45" ht="69" customHeight="1">
      <c r="A32" s="43"/>
      <c r="B32" s="62"/>
      <c r="C32" s="62"/>
      <c r="D32" s="68"/>
      <c r="E32" s="10" t="s">
        <v>61</v>
      </c>
      <c r="F32" s="8"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66.75" customHeight="1">
      <c r="A33" s="43"/>
      <c r="B33" s="61" t="s">
        <v>6</v>
      </c>
      <c r="C33" s="61" t="s">
        <v>69</v>
      </c>
      <c r="D33" s="67" t="s">
        <v>150</v>
      </c>
      <c r="E33" s="14" t="s">
        <v>65</v>
      </c>
      <c r="F33" s="16">
        <f>IF(F34=0,0,IF(F34=100,100,IF(F34=200,200,IF(F34=250,250,IF(F34=275,275,IF(F34=300,300,"Неправиль-ний бал"))))))</f>
        <v>0</v>
      </c>
      <c r="G33" s="16">
        <f aca="true" t="shared" si="18" ref="G33:AS33">IF(G34=0,0,IF(G34=100,100,IF(G34=200,200,IF(G34=250,250,IF(G34=275,275,IF(G34=300,300,"Неправиль-ний бал"))))))</f>
        <v>0</v>
      </c>
      <c r="H33" s="16">
        <f t="shared" si="18"/>
        <v>0</v>
      </c>
      <c r="I33" s="16">
        <f t="shared" si="18"/>
        <v>0</v>
      </c>
      <c r="J33" s="16">
        <f t="shared" si="18"/>
        <v>0</v>
      </c>
      <c r="K33" s="16">
        <f t="shared" si="18"/>
        <v>0</v>
      </c>
      <c r="L33" s="16">
        <f t="shared" si="18"/>
        <v>0</v>
      </c>
      <c r="M33" s="16">
        <f t="shared" si="18"/>
        <v>0</v>
      </c>
      <c r="N33" s="16">
        <f t="shared" si="18"/>
        <v>0</v>
      </c>
      <c r="O33" s="16">
        <f t="shared" si="18"/>
        <v>0</v>
      </c>
      <c r="P33" s="16">
        <f t="shared" si="18"/>
        <v>0</v>
      </c>
      <c r="Q33" s="16">
        <f t="shared" si="18"/>
        <v>0</v>
      </c>
      <c r="R33" s="16">
        <f t="shared" si="18"/>
        <v>0</v>
      </c>
      <c r="S33" s="16">
        <f t="shared" si="18"/>
        <v>0</v>
      </c>
      <c r="T33" s="16">
        <f t="shared" si="18"/>
        <v>0</v>
      </c>
      <c r="U33" s="16">
        <f t="shared" si="18"/>
        <v>0</v>
      </c>
      <c r="V33" s="16">
        <f t="shared" si="18"/>
        <v>0</v>
      </c>
      <c r="W33" s="16">
        <f t="shared" si="18"/>
        <v>0</v>
      </c>
      <c r="X33" s="16">
        <f t="shared" si="18"/>
        <v>0</v>
      </c>
      <c r="Y33" s="16">
        <f t="shared" si="18"/>
        <v>0</v>
      </c>
      <c r="Z33" s="16">
        <f t="shared" si="18"/>
        <v>0</v>
      </c>
      <c r="AA33" s="16">
        <f t="shared" si="18"/>
        <v>0</v>
      </c>
      <c r="AB33" s="16">
        <f t="shared" si="18"/>
        <v>0</v>
      </c>
      <c r="AC33" s="16">
        <f t="shared" si="18"/>
        <v>0</v>
      </c>
      <c r="AD33" s="16">
        <f t="shared" si="18"/>
        <v>0</v>
      </c>
      <c r="AE33" s="16">
        <f t="shared" si="18"/>
        <v>0</v>
      </c>
      <c r="AF33" s="16">
        <f t="shared" si="18"/>
        <v>0</v>
      </c>
      <c r="AG33" s="16">
        <f t="shared" si="18"/>
        <v>0</v>
      </c>
      <c r="AH33" s="16">
        <f t="shared" si="18"/>
        <v>0</v>
      </c>
      <c r="AI33" s="16">
        <f t="shared" si="18"/>
        <v>0</v>
      </c>
      <c r="AJ33" s="16">
        <f t="shared" si="18"/>
        <v>0</v>
      </c>
      <c r="AK33" s="16">
        <f t="shared" si="18"/>
        <v>0</v>
      </c>
      <c r="AL33" s="16">
        <f t="shared" si="18"/>
        <v>0</v>
      </c>
      <c r="AM33" s="16">
        <f t="shared" si="18"/>
        <v>0</v>
      </c>
      <c r="AN33" s="16">
        <f t="shared" si="18"/>
        <v>0</v>
      </c>
      <c r="AO33" s="16">
        <f t="shared" si="18"/>
        <v>0</v>
      </c>
      <c r="AP33" s="16">
        <f t="shared" si="18"/>
        <v>0</v>
      </c>
      <c r="AQ33" s="16">
        <f t="shared" si="18"/>
        <v>0</v>
      </c>
      <c r="AR33" s="16">
        <f t="shared" si="18"/>
        <v>0</v>
      </c>
      <c r="AS33" s="16">
        <f t="shared" si="18"/>
        <v>0</v>
      </c>
    </row>
    <row r="34" spans="1:45" ht="66.75" customHeight="1">
      <c r="A34" s="43"/>
      <c r="B34" s="62"/>
      <c r="C34" s="62"/>
      <c r="D34" s="68"/>
      <c r="E34" s="10" t="s">
        <v>61</v>
      </c>
      <c r="F34" s="8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63.75" customHeight="1">
      <c r="A35" s="43"/>
      <c r="B35" s="61" t="s">
        <v>7</v>
      </c>
      <c r="C35" s="61" t="s">
        <v>70</v>
      </c>
      <c r="D35" s="67" t="s">
        <v>151</v>
      </c>
      <c r="E35" s="14" t="s">
        <v>65</v>
      </c>
      <c r="F35" s="16">
        <f>IF(F36=0,0,IF(F36=150,150,IF(F36=300,300,IF(F36=350,350,IF(F36=375,375,IF(F36=400,400,"Неправиль-ний бал"))))))</f>
        <v>0</v>
      </c>
      <c r="G35" s="16">
        <f aca="true" t="shared" si="19" ref="G35:AS35">IF(G36=0,0,IF(G36=150,150,IF(G36=300,300,IF(G36=350,350,IF(G36=375,375,IF(G36=400,400,"Неправиль-ний бал"))))))</f>
        <v>0</v>
      </c>
      <c r="H35" s="16">
        <f t="shared" si="19"/>
        <v>0</v>
      </c>
      <c r="I35" s="16">
        <f t="shared" si="19"/>
        <v>0</v>
      </c>
      <c r="J35" s="16">
        <f t="shared" si="19"/>
        <v>0</v>
      </c>
      <c r="K35" s="16">
        <f t="shared" si="19"/>
        <v>0</v>
      </c>
      <c r="L35" s="16">
        <f t="shared" si="19"/>
        <v>0</v>
      </c>
      <c r="M35" s="16">
        <f t="shared" si="19"/>
        <v>0</v>
      </c>
      <c r="N35" s="16">
        <f t="shared" si="19"/>
        <v>0</v>
      </c>
      <c r="O35" s="16">
        <f t="shared" si="19"/>
        <v>0</v>
      </c>
      <c r="P35" s="16">
        <f t="shared" si="19"/>
        <v>0</v>
      </c>
      <c r="Q35" s="16">
        <f t="shared" si="19"/>
        <v>0</v>
      </c>
      <c r="R35" s="16">
        <f t="shared" si="19"/>
        <v>0</v>
      </c>
      <c r="S35" s="16">
        <f t="shared" si="19"/>
        <v>0</v>
      </c>
      <c r="T35" s="16">
        <f t="shared" si="19"/>
        <v>0</v>
      </c>
      <c r="U35" s="16">
        <f t="shared" si="19"/>
        <v>0</v>
      </c>
      <c r="V35" s="16">
        <f t="shared" si="19"/>
        <v>0</v>
      </c>
      <c r="W35" s="16">
        <f t="shared" si="19"/>
        <v>0</v>
      </c>
      <c r="X35" s="16">
        <f t="shared" si="19"/>
        <v>0</v>
      </c>
      <c r="Y35" s="16">
        <f t="shared" si="19"/>
        <v>0</v>
      </c>
      <c r="Z35" s="16">
        <f t="shared" si="19"/>
        <v>0</v>
      </c>
      <c r="AA35" s="16">
        <f t="shared" si="19"/>
        <v>0</v>
      </c>
      <c r="AB35" s="16">
        <f t="shared" si="19"/>
        <v>0</v>
      </c>
      <c r="AC35" s="16">
        <f t="shared" si="19"/>
        <v>0</v>
      </c>
      <c r="AD35" s="16">
        <f t="shared" si="19"/>
        <v>0</v>
      </c>
      <c r="AE35" s="16">
        <f t="shared" si="19"/>
        <v>0</v>
      </c>
      <c r="AF35" s="16">
        <f t="shared" si="19"/>
        <v>0</v>
      </c>
      <c r="AG35" s="16">
        <f t="shared" si="19"/>
        <v>0</v>
      </c>
      <c r="AH35" s="16">
        <f t="shared" si="19"/>
        <v>0</v>
      </c>
      <c r="AI35" s="16">
        <f t="shared" si="19"/>
        <v>0</v>
      </c>
      <c r="AJ35" s="16">
        <f t="shared" si="19"/>
        <v>0</v>
      </c>
      <c r="AK35" s="16">
        <f t="shared" si="19"/>
        <v>0</v>
      </c>
      <c r="AL35" s="16">
        <f t="shared" si="19"/>
        <v>0</v>
      </c>
      <c r="AM35" s="16">
        <f t="shared" si="19"/>
        <v>0</v>
      </c>
      <c r="AN35" s="16">
        <f t="shared" si="19"/>
        <v>0</v>
      </c>
      <c r="AO35" s="16">
        <f t="shared" si="19"/>
        <v>0</v>
      </c>
      <c r="AP35" s="16">
        <f t="shared" si="19"/>
        <v>0</v>
      </c>
      <c r="AQ35" s="16">
        <f t="shared" si="19"/>
        <v>0</v>
      </c>
      <c r="AR35" s="16">
        <f t="shared" si="19"/>
        <v>0</v>
      </c>
      <c r="AS35" s="16">
        <f t="shared" si="19"/>
        <v>0</v>
      </c>
    </row>
    <row r="36" spans="1:45" ht="63.75" customHeight="1">
      <c r="A36" s="43"/>
      <c r="B36" s="62"/>
      <c r="C36" s="62"/>
      <c r="D36" s="68"/>
      <c r="E36" s="10" t="s">
        <v>61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8.75" customHeight="1">
      <c r="A37" s="58">
        <v>3</v>
      </c>
      <c r="B37" s="60" t="s">
        <v>8</v>
      </c>
      <c r="C37" s="60"/>
      <c r="D37" s="60"/>
      <c r="E37" s="39" t="s">
        <v>64</v>
      </c>
      <c r="F37" s="40">
        <f>F38+F40+F42+F44+F46</f>
        <v>30</v>
      </c>
      <c r="G37" s="40">
        <f aca="true" t="shared" si="20" ref="G37:AS37">G38+G40+G42+G44+G46</f>
        <v>0</v>
      </c>
      <c r="H37" s="40">
        <f t="shared" si="20"/>
        <v>0</v>
      </c>
      <c r="I37" s="40">
        <f t="shared" si="20"/>
        <v>0</v>
      </c>
      <c r="J37" s="40">
        <f t="shared" si="20"/>
        <v>0</v>
      </c>
      <c r="K37" s="40">
        <f t="shared" si="20"/>
        <v>0</v>
      </c>
      <c r="L37" s="40">
        <f t="shared" si="20"/>
        <v>0</v>
      </c>
      <c r="M37" s="40">
        <f t="shared" si="20"/>
        <v>0</v>
      </c>
      <c r="N37" s="40">
        <f t="shared" si="20"/>
        <v>0</v>
      </c>
      <c r="O37" s="40">
        <f t="shared" si="20"/>
        <v>0</v>
      </c>
      <c r="P37" s="40">
        <f t="shared" si="20"/>
        <v>0</v>
      </c>
      <c r="Q37" s="40">
        <f t="shared" si="20"/>
        <v>0</v>
      </c>
      <c r="R37" s="40">
        <f t="shared" si="20"/>
        <v>0</v>
      </c>
      <c r="S37" s="40">
        <f t="shared" si="20"/>
        <v>0</v>
      </c>
      <c r="T37" s="40">
        <f t="shared" si="20"/>
        <v>0</v>
      </c>
      <c r="U37" s="40">
        <f t="shared" si="20"/>
        <v>0</v>
      </c>
      <c r="V37" s="40">
        <f t="shared" si="20"/>
        <v>0</v>
      </c>
      <c r="W37" s="40">
        <f t="shared" si="20"/>
        <v>0</v>
      </c>
      <c r="X37" s="40">
        <f t="shared" si="20"/>
        <v>0</v>
      </c>
      <c r="Y37" s="40">
        <f t="shared" si="20"/>
        <v>0</v>
      </c>
      <c r="Z37" s="40">
        <f t="shared" si="20"/>
        <v>0</v>
      </c>
      <c r="AA37" s="40">
        <f t="shared" si="20"/>
        <v>0</v>
      </c>
      <c r="AB37" s="40">
        <f t="shared" si="20"/>
        <v>0</v>
      </c>
      <c r="AC37" s="40">
        <f t="shared" si="20"/>
        <v>0</v>
      </c>
      <c r="AD37" s="40">
        <f t="shared" si="20"/>
        <v>0</v>
      </c>
      <c r="AE37" s="40">
        <f t="shared" si="20"/>
        <v>0</v>
      </c>
      <c r="AF37" s="40">
        <f t="shared" si="20"/>
        <v>0</v>
      </c>
      <c r="AG37" s="40">
        <f t="shared" si="20"/>
        <v>0</v>
      </c>
      <c r="AH37" s="40">
        <f t="shared" si="20"/>
        <v>0</v>
      </c>
      <c r="AI37" s="40">
        <f t="shared" si="20"/>
        <v>0</v>
      </c>
      <c r="AJ37" s="40">
        <f t="shared" si="20"/>
        <v>0</v>
      </c>
      <c r="AK37" s="40">
        <f t="shared" si="20"/>
        <v>0</v>
      </c>
      <c r="AL37" s="40">
        <f t="shared" si="20"/>
        <v>0</v>
      </c>
      <c r="AM37" s="40">
        <f t="shared" si="20"/>
        <v>0</v>
      </c>
      <c r="AN37" s="40">
        <f t="shared" si="20"/>
        <v>0</v>
      </c>
      <c r="AO37" s="40">
        <f t="shared" si="20"/>
        <v>0</v>
      </c>
      <c r="AP37" s="40">
        <f t="shared" si="20"/>
        <v>0</v>
      </c>
      <c r="AQ37" s="40">
        <f t="shared" si="20"/>
        <v>0</v>
      </c>
      <c r="AR37" s="40">
        <f t="shared" si="20"/>
        <v>0</v>
      </c>
      <c r="AS37" s="40">
        <f t="shared" si="20"/>
        <v>0</v>
      </c>
    </row>
    <row r="38" spans="1:45" ht="33" customHeight="1">
      <c r="A38" s="59"/>
      <c r="B38" s="61" t="s">
        <v>153</v>
      </c>
      <c r="C38" s="61" t="s">
        <v>156</v>
      </c>
      <c r="D38" s="67" t="s">
        <v>154</v>
      </c>
      <c r="E38" s="14" t="s">
        <v>65</v>
      </c>
      <c r="F38" s="16">
        <f>IF(F39=0,0,IF(F39=30,30,IF(F39=60,60,IF(F39=90,90,"Неправиль-ний бал"))))</f>
        <v>30</v>
      </c>
      <c r="G38" s="16">
        <f aca="true" t="shared" si="21" ref="G38:AS38">IF(G39=0,0,IF(G39=30,30,IF(G39=60,60,IF(G39=90,90,"Неправиль-ний бал"))))</f>
        <v>0</v>
      </c>
      <c r="H38" s="16">
        <f t="shared" si="21"/>
        <v>0</v>
      </c>
      <c r="I38" s="16">
        <f t="shared" si="21"/>
        <v>0</v>
      </c>
      <c r="J38" s="16">
        <f t="shared" si="21"/>
        <v>0</v>
      </c>
      <c r="K38" s="16">
        <f t="shared" si="21"/>
        <v>0</v>
      </c>
      <c r="L38" s="16">
        <f t="shared" si="21"/>
        <v>0</v>
      </c>
      <c r="M38" s="16">
        <f t="shared" si="21"/>
        <v>0</v>
      </c>
      <c r="N38" s="16">
        <f t="shared" si="21"/>
        <v>0</v>
      </c>
      <c r="O38" s="16">
        <f t="shared" si="21"/>
        <v>0</v>
      </c>
      <c r="P38" s="16">
        <f t="shared" si="21"/>
        <v>0</v>
      </c>
      <c r="Q38" s="16">
        <f t="shared" si="21"/>
        <v>0</v>
      </c>
      <c r="R38" s="16">
        <f t="shared" si="21"/>
        <v>0</v>
      </c>
      <c r="S38" s="16">
        <f t="shared" si="21"/>
        <v>0</v>
      </c>
      <c r="T38" s="16">
        <f t="shared" si="21"/>
        <v>0</v>
      </c>
      <c r="U38" s="16">
        <f t="shared" si="21"/>
        <v>0</v>
      </c>
      <c r="V38" s="16">
        <f t="shared" si="21"/>
        <v>0</v>
      </c>
      <c r="W38" s="16">
        <f t="shared" si="21"/>
        <v>0</v>
      </c>
      <c r="X38" s="16">
        <f t="shared" si="21"/>
        <v>0</v>
      </c>
      <c r="Y38" s="16">
        <f t="shared" si="21"/>
        <v>0</v>
      </c>
      <c r="Z38" s="16">
        <f t="shared" si="21"/>
        <v>0</v>
      </c>
      <c r="AA38" s="16">
        <f t="shared" si="21"/>
        <v>0</v>
      </c>
      <c r="AB38" s="16">
        <f t="shared" si="21"/>
        <v>0</v>
      </c>
      <c r="AC38" s="16">
        <f t="shared" si="21"/>
        <v>0</v>
      </c>
      <c r="AD38" s="16">
        <f t="shared" si="21"/>
        <v>0</v>
      </c>
      <c r="AE38" s="16">
        <f t="shared" si="21"/>
        <v>0</v>
      </c>
      <c r="AF38" s="16">
        <f t="shared" si="21"/>
        <v>0</v>
      </c>
      <c r="AG38" s="16">
        <f t="shared" si="21"/>
        <v>0</v>
      </c>
      <c r="AH38" s="16">
        <f t="shared" si="21"/>
        <v>0</v>
      </c>
      <c r="AI38" s="16">
        <f t="shared" si="21"/>
        <v>0</v>
      </c>
      <c r="AJ38" s="16">
        <f t="shared" si="21"/>
        <v>0</v>
      </c>
      <c r="AK38" s="16">
        <f t="shared" si="21"/>
        <v>0</v>
      </c>
      <c r="AL38" s="16">
        <f t="shared" si="21"/>
        <v>0</v>
      </c>
      <c r="AM38" s="16">
        <f t="shared" si="21"/>
        <v>0</v>
      </c>
      <c r="AN38" s="16">
        <f t="shared" si="21"/>
        <v>0</v>
      </c>
      <c r="AO38" s="16">
        <f t="shared" si="21"/>
        <v>0</v>
      </c>
      <c r="AP38" s="16">
        <f t="shared" si="21"/>
        <v>0</v>
      </c>
      <c r="AQ38" s="16">
        <f t="shared" si="21"/>
        <v>0</v>
      </c>
      <c r="AR38" s="16">
        <f t="shared" si="21"/>
        <v>0</v>
      </c>
      <c r="AS38" s="16">
        <f t="shared" si="21"/>
        <v>0</v>
      </c>
    </row>
    <row r="39" spans="1:45" ht="33" customHeight="1">
      <c r="A39" s="59"/>
      <c r="B39" s="62"/>
      <c r="C39" s="62"/>
      <c r="D39" s="68"/>
      <c r="E39" s="10" t="s">
        <v>61</v>
      </c>
      <c r="F39" s="8">
        <v>30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32.25" customHeight="1">
      <c r="A40" s="59"/>
      <c r="B40" s="61" t="s">
        <v>152</v>
      </c>
      <c r="C40" s="61" t="s">
        <v>149</v>
      </c>
      <c r="D40" s="61" t="s">
        <v>157</v>
      </c>
      <c r="E40" s="14" t="s">
        <v>65</v>
      </c>
      <c r="F40" s="16">
        <f>IF(F41=0,0,IF(F41=50,50,IF(F41=100,100,IF(F41=150,150,"Неправиль-ний бал"))))</f>
        <v>0</v>
      </c>
      <c r="G40" s="16">
        <f aca="true" t="shared" si="22" ref="G40:AS40">IF(G41=0,0,IF(G41=50,50,IF(G41=100,100,IF(G41=150,150,"Неправиль-ний бал"))))</f>
        <v>0</v>
      </c>
      <c r="H40" s="16">
        <f t="shared" si="22"/>
        <v>0</v>
      </c>
      <c r="I40" s="16">
        <f t="shared" si="22"/>
        <v>0</v>
      </c>
      <c r="J40" s="16">
        <f t="shared" si="22"/>
        <v>0</v>
      </c>
      <c r="K40" s="16">
        <f t="shared" si="22"/>
        <v>0</v>
      </c>
      <c r="L40" s="16">
        <f t="shared" si="22"/>
        <v>0</v>
      </c>
      <c r="M40" s="16">
        <f t="shared" si="22"/>
        <v>0</v>
      </c>
      <c r="N40" s="16">
        <f t="shared" si="22"/>
        <v>0</v>
      </c>
      <c r="O40" s="16">
        <f t="shared" si="22"/>
        <v>0</v>
      </c>
      <c r="P40" s="16">
        <f t="shared" si="22"/>
        <v>0</v>
      </c>
      <c r="Q40" s="16">
        <f t="shared" si="22"/>
        <v>0</v>
      </c>
      <c r="R40" s="16">
        <f t="shared" si="22"/>
        <v>0</v>
      </c>
      <c r="S40" s="16">
        <f t="shared" si="22"/>
        <v>0</v>
      </c>
      <c r="T40" s="16">
        <f t="shared" si="22"/>
        <v>0</v>
      </c>
      <c r="U40" s="16">
        <f t="shared" si="22"/>
        <v>0</v>
      </c>
      <c r="V40" s="16">
        <f t="shared" si="22"/>
        <v>0</v>
      </c>
      <c r="W40" s="16">
        <f t="shared" si="22"/>
        <v>0</v>
      </c>
      <c r="X40" s="16">
        <f t="shared" si="22"/>
        <v>0</v>
      </c>
      <c r="Y40" s="16">
        <f t="shared" si="22"/>
        <v>0</v>
      </c>
      <c r="Z40" s="16">
        <f t="shared" si="22"/>
        <v>0</v>
      </c>
      <c r="AA40" s="16">
        <f t="shared" si="22"/>
        <v>0</v>
      </c>
      <c r="AB40" s="16">
        <f t="shared" si="22"/>
        <v>0</v>
      </c>
      <c r="AC40" s="16">
        <f t="shared" si="22"/>
        <v>0</v>
      </c>
      <c r="AD40" s="16">
        <f t="shared" si="22"/>
        <v>0</v>
      </c>
      <c r="AE40" s="16">
        <f t="shared" si="22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6">
        <f t="shared" si="22"/>
        <v>0</v>
      </c>
      <c r="AL40" s="16">
        <f t="shared" si="22"/>
        <v>0</v>
      </c>
      <c r="AM40" s="16">
        <f t="shared" si="22"/>
        <v>0</v>
      </c>
      <c r="AN40" s="16">
        <f t="shared" si="22"/>
        <v>0</v>
      </c>
      <c r="AO40" s="16">
        <f t="shared" si="22"/>
        <v>0</v>
      </c>
      <c r="AP40" s="16">
        <f t="shared" si="22"/>
        <v>0</v>
      </c>
      <c r="AQ40" s="16">
        <f t="shared" si="22"/>
        <v>0</v>
      </c>
      <c r="AR40" s="16">
        <f t="shared" si="22"/>
        <v>0</v>
      </c>
      <c r="AS40" s="16">
        <f t="shared" si="22"/>
        <v>0</v>
      </c>
    </row>
    <row r="41" spans="1:45" ht="32.25" customHeight="1">
      <c r="A41" s="59"/>
      <c r="B41" s="62"/>
      <c r="C41" s="62"/>
      <c r="D41" s="62"/>
      <c r="E41" s="10" t="s">
        <v>61</v>
      </c>
      <c r="F41" s="8"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33" customHeight="1">
      <c r="A42" s="59"/>
      <c r="B42" s="61" t="s">
        <v>155</v>
      </c>
      <c r="C42" s="61" t="s">
        <v>68</v>
      </c>
      <c r="D42" s="61" t="s">
        <v>159</v>
      </c>
      <c r="E42" s="14" t="s">
        <v>65</v>
      </c>
      <c r="F42" s="16">
        <f>IF(F43=0,0,IF(F43=100,100,IF(F43=200,200,"Неправиль-ний бал")))</f>
        <v>0</v>
      </c>
      <c r="G42" s="16">
        <f aca="true" t="shared" si="23" ref="G42:AS42">IF(G43=0,0,IF(G43=100,100,IF(G43=200,200,"Неправиль-ний бал")))</f>
        <v>0</v>
      </c>
      <c r="H42" s="16">
        <f t="shared" si="23"/>
        <v>0</v>
      </c>
      <c r="I42" s="16">
        <f t="shared" si="23"/>
        <v>0</v>
      </c>
      <c r="J42" s="16">
        <f t="shared" si="23"/>
        <v>0</v>
      </c>
      <c r="K42" s="16">
        <f t="shared" si="23"/>
        <v>0</v>
      </c>
      <c r="L42" s="16">
        <f t="shared" si="23"/>
        <v>0</v>
      </c>
      <c r="M42" s="16">
        <f t="shared" si="23"/>
        <v>0</v>
      </c>
      <c r="N42" s="16">
        <f t="shared" si="23"/>
        <v>0</v>
      </c>
      <c r="O42" s="16">
        <f t="shared" si="23"/>
        <v>0</v>
      </c>
      <c r="P42" s="16">
        <f t="shared" si="23"/>
        <v>0</v>
      </c>
      <c r="Q42" s="16">
        <f t="shared" si="23"/>
        <v>0</v>
      </c>
      <c r="R42" s="16">
        <f t="shared" si="23"/>
        <v>0</v>
      </c>
      <c r="S42" s="16">
        <f t="shared" si="23"/>
        <v>0</v>
      </c>
      <c r="T42" s="16">
        <f t="shared" si="23"/>
        <v>0</v>
      </c>
      <c r="U42" s="16">
        <f t="shared" si="23"/>
        <v>0</v>
      </c>
      <c r="V42" s="16">
        <f t="shared" si="23"/>
        <v>0</v>
      </c>
      <c r="W42" s="16">
        <f t="shared" si="23"/>
        <v>0</v>
      </c>
      <c r="X42" s="16">
        <f t="shared" si="23"/>
        <v>0</v>
      </c>
      <c r="Y42" s="16">
        <f t="shared" si="23"/>
        <v>0</v>
      </c>
      <c r="Z42" s="16">
        <f t="shared" si="23"/>
        <v>0</v>
      </c>
      <c r="AA42" s="16">
        <f t="shared" si="23"/>
        <v>0</v>
      </c>
      <c r="AB42" s="16">
        <f t="shared" si="23"/>
        <v>0</v>
      </c>
      <c r="AC42" s="16">
        <f t="shared" si="23"/>
        <v>0</v>
      </c>
      <c r="AD42" s="16">
        <f t="shared" si="23"/>
        <v>0</v>
      </c>
      <c r="AE42" s="16">
        <f t="shared" si="23"/>
        <v>0</v>
      </c>
      <c r="AF42" s="16">
        <f t="shared" si="23"/>
        <v>0</v>
      </c>
      <c r="AG42" s="16">
        <f t="shared" si="23"/>
        <v>0</v>
      </c>
      <c r="AH42" s="16">
        <f t="shared" si="23"/>
        <v>0</v>
      </c>
      <c r="AI42" s="16">
        <f t="shared" si="23"/>
        <v>0</v>
      </c>
      <c r="AJ42" s="16">
        <f t="shared" si="23"/>
        <v>0</v>
      </c>
      <c r="AK42" s="16">
        <f t="shared" si="23"/>
        <v>0</v>
      </c>
      <c r="AL42" s="16">
        <f t="shared" si="23"/>
        <v>0</v>
      </c>
      <c r="AM42" s="16">
        <f t="shared" si="23"/>
        <v>0</v>
      </c>
      <c r="AN42" s="16">
        <f t="shared" si="23"/>
        <v>0</v>
      </c>
      <c r="AO42" s="16">
        <f t="shared" si="23"/>
        <v>0</v>
      </c>
      <c r="AP42" s="16">
        <f t="shared" si="23"/>
        <v>0</v>
      </c>
      <c r="AQ42" s="16">
        <f t="shared" si="23"/>
        <v>0</v>
      </c>
      <c r="AR42" s="16">
        <f t="shared" si="23"/>
        <v>0</v>
      </c>
      <c r="AS42" s="16">
        <f t="shared" si="23"/>
        <v>0</v>
      </c>
    </row>
    <row r="43" spans="1:45" ht="33" customHeight="1">
      <c r="A43" s="59"/>
      <c r="B43" s="62"/>
      <c r="C43" s="62"/>
      <c r="D43" s="62"/>
      <c r="E43" s="10" t="s">
        <v>61</v>
      </c>
      <c r="F43" s="8"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36.75" customHeight="1">
      <c r="A44" s="59"/>
      <c r="B44" s="61" t="s">
        <v>158</v>
      </c>
      <c r="C44" s="61" t="s">
        <v>85</v>
      </c>
      <c r="D44" s="61" t="s">
        <v>160</v>
      </c>
      <c r="E44" s="14" t="s">
        <v>65</v>
      </c>
      <c r="F44" s="16">
        <f>IF(F45=0,0,IF(F45=125,125,IF(F45=250,250,"Неправиль-ний бал")))</f>
        <v>0</v>
      </c>
      <c r="G44" s="16">
        <f aca="true" t="shared" si="24" ref="G44:AS44">IF(G45=0,0,IF(G45=125,125,IF(G45=250,250,"Неправиль-ний бал")))</f>
        <v>0</v>
      </c>
      <c r="H44" s="16">
        <f t="shared" si="24"/>
        <v>0</v>
      </c>
      <c r="I44" s="16">
        <f t="shared" si="24"/>
        <v>0</v>
      </c>
      <c r="J44" s="16">
        <f t="shared" si="24"/>
        <v>0</v>
      </c>
      <c r="K44" s="16">
        <f t="shared" si="24"/>
        <v>0</v>
      </c>
      <c r="L44" s="16">
        <f t="shared" si="24"/>
        <v>0</v>
      </c>
      <c r="M44" s="16">
        <f t="shared" si="24"/>
        <v>0</v>
      </c>
      <c r="N44" s="16">
        <f t="shared" si="24"/>
        <v>0</v>
      </c>
      <c r="O44" s="16">
        <f t="shared" si="24"/>
        <v>0</v>
      </c>
      <c r="P44" s="16">
        <f t="shared" si="24"/>
        <v>0</v>
      </c>
      <c r="Q44" s="16">
        <f t="shared" si="24"/>
        <v>0</v>
      </c>
      <c r="R44" s="16">
        <f t="shared" si="24"/>
        <v>0</v>
      </c>
      <c r="S44" s="16">
        <f t="shared" si="24"/>
        <v>0</v>
      </c>
      <c r="T44" s="16">
        <f t="shared" si="24"/>
        <v>0</v>
      </c>
      <c r="U44" s="16">
        <f t="shared" si="24"/>
        <v>0</v>
      </c>
      <c r="V44" s="16">
        <f t="shared" si="24"/>
        <v>0</v>
      </c>
      <c r="W44" s="16">
        <f t="shared" si="24"/>
        <v>0</v>
      </c>
      <c r="X44" s="16">
        <f t="shared" si="24"/>
        <v>0</v>
      </c>
      <c r="Y44" s="16">
        <f t="shared" si="24"/>
        <v>0</v>
      </c>
      <c r="Z44" s="16">
        <f t="shared" si="24"/>
        <v>0</v>
      </c>
      <c r="AA44" s="16">
        <f t="shared" si="24"/>
        <v>0</v>
      </c>
      <c r="AB44" s="16">
        <f t="shared" si="24"/>
        <v>0</v>
      </c>
      <c r="AC44" s="16">
        <f t="shared" si="24"/>
        <v>0</v>
      </c>
      <c r="AD44" s="16">
        <f t="shared" si="24"/>
        <v>0</v>
      </c>
      <c r="AE44" s="16">
        <f t="shared" si="24"/>
        <v>0</v>
      </c>
      <c r="AF44" s="16">
        <f t="shared" si="24"/>
        <v>0</v>
      </c>
      <c r="AG44" s="16">
        <f t="shared" si="24"/>
        <v>0</v>
      </c>
      <c r="AH44" s="16">
        <f t="shared" si="24"/>
        <v>0</v>
      </c>
      <c r="AI44" s="16">
        <f t="shared" si="24"/>
        <v>0</v>
      </c>
      <c r="AJ44" s="16">
        <f t="shared" si="24"/>
        <v>0</v>
      </c>
      <c r="AK44" s="16">
        <f t="shared" si="24"/>
        <v>0</v>
      </c>
      <c r="AL44" s="16">
        <f t="shared" si="24"/>
        <v>0</v>
      </c>
      <c r="AM44" s="16">
        <f t="shared" si="24"/>
        <v>0</v>
      </c>
      <c r="AN44" s="16">
        <f t="shared" si="24"/>
        <v>0</v>
      </c>
      <c r="AO44" s="16">
        <f t="shared" si="24"/>
        <v>0</v>
      </c>
      <c r="AP44" s="16">
        <f t="shared" si="24"/>
        <v>0</v>
      </c>
      <c r="AQ44" s="16">
        <f t="shared" si="24"/>
        <v>0</v>
      </c>
      <c r="AR44" s="16">
        <f t="shared" si="24"/>
        <v>0</v>
      </c>
      <c r="AS44" s="16">
        <f t="shared" si="24"/>
        <v>0</v>
      </c>
    </row>
    <row r="45" spans="1:45" ht="36.75" customHeight="1">
      <c r="A45" s="59"/>
      <c r="B45" s="62"/>
      <c r="C45" s="62"/>
      <c r="D45" s="62"/>
      <c r="E45" s="10" t="s">
        <v>61</v>
      </c>
      <c r="F45" s="8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37.5" customHeight="1">
      <c r="A46" s="59"/>
      <c r="B46" s="61" t="s">
        <v>9</v>
      </c>
      <c r="C46" s="61" t="s">
        <v>70</v>
      </c>
      <c r="D46" s="61" t="s">
        <v>212</v>
      </c>
      <c r="E46" s="14" t="s">
        <v>65</v>
      </c>
      <c r="F46" s="16">
        <f>IF(F47=0,0,IF(F47=200,200,IF(F47=400,400,"Неправиль-ний бал")))</f>
        <v>0</v>
      </c>
      <c r="G46" s="16">
        <f aca="true" t="shared" si="25" ref="G46:AS46">IF(G47=0,0,IF(G47=200,200,IF(G47=400,400,"Неправиль-ний бал")))</f>
        <v>0</v>
      </c>
      <c r="H46" s="16">
        <f t="shared" si="25"/>
        <v>0</v>
      </c>
      <c r="I46" s="16">
        <f t="shared" si="25"/>
        <v>0</v>
      </c>
      <c r="J46" s="16">
        <f t="shared" si="25"/>
        <v>0</v>
      </c>
      <c r="K46" s="16">
        <f t="shared" si="25"/>
        <v>0</v>
      </c>
      <c r="L46" s="16">
        <f t="shared" si="25"/>
        <v>0</v>
      </c>
      <c r="M46" s="16">
        <f t="shared" si="25"/>
        <v>0</v>
      </c>
      <c r="N46" s="16">
        <f t="shared" si="25"/>
        <v>0</v>
      </c>
      <c r="O46" s="16">
        <f t="shared" si="25"/>
        <v>0</v>
      </c>
      <c r="P46" s="16">
        <f t="shared" si="25"/>
        <v>0</v>
      </c>
      <c r="Q46" s="16">
        <f t="shared" si="25"/>
        <v>0</v>
      </c>
      <c r="R46" s="16">
        <f t="shared" si="25"/>
        <v>0</v>
      </c>
      <c r="S46" s="16">
        <f t="shared" si="25"/>
        <v>0</v>
      </c>
      <c r="T46" s="16">
        <f t="shared" si="25"/>
        <v>0</v>
      </c>
      <c r="U46" s="16">
        <f t="shared" si="25"/>
        <v>0</v>
      </c>
      <c r="V46" s="16">
        <f t="shared" si="25"/>
        <v>0</v>
      </c>
      <c r="W46" s="16">
        <f t="shared" si="25"/>
        <v>0</v>
      </c>
      <c r="X46" s="16">
        <f t="shared" si="25"/>
        <v>0</v>
      </c>
      <c r="Y46" s="16">
        <f t="shared" si="25"/>
        <v>0</v>
      </c>
      <c r="Z46" s="16">
        <f t="shared" si="25"/>
        <v>0</v>
      </c>
      <c r="AA46" s="16">
        <f t="shared" si="25"/>
        <v>0</v>
      </c>
      <c r="AB46" s="16">
        <f t="shared" si="25"/>
        <v>0</v>
      </c>
      <c r="AC46" s="16">
        <f t="shared" si="25"/>
        <v>0</v>
      </c>
      <c r="AD46" s="16">
        <f t="shared" si="25"/>
        <v>0</v>
      </c>
      <c r="AE46" s="16">
        <f t="shared" si="25"/>
        <v>0</v>
      </c>
      <c r="AF46" s="16">
        <f t="shared" si="25"/>
        <v>0</v>
      </c>
      <c r="AG46" s="16">
        <f t="shared" si="25"/>
        <v>0</v>
      </c>
      <c r="AH46" s="16">
        <f t="shared" si="25"/>
        <v>0</v>
      </c>
      <c r="AI46" s="16">
        <f t="shared" si="25"/>
        <v>0</v>
      </c>
      <c r="AJ46" s="16">
        <f t="shared" si="25"/>
        <v>0</v>
      </c>
      <c r="AK46" s="16">
        <f t="shared" si="25"/>
        <v>0</v>
      </c>
      <c r="AL46" s="16">
        <f t="shared" si="25"/>
        <v>0</v>
      </c>
      <c r="AM46" s="16">
        <f t="shared" si="25"/>
        <v>0</v>
      </c>
      <c r="AN46" s="16">
        <f t="shared" si="25"/>
        <v>0</v>
      </c>
      <c r="AO46" s="16">
        <f t="shared" si="25"/>
        <v>0</v>
      </c>
      <c r="AP46" s="16">
        <f t="shared" si="25"/>
        <v>0</v>
      </c>
      <c r="AQ46" s="16">
        <f t="shared" si="25"/>
        <v>0</v>
      </c>
      <c r="AR46" s="16">
        <f t="shared" si="25"/>
        <v>0</v>
      </c>
      <c r="AS46" s="16">
        <f t="shared" si="25"/>
        <v>0</v>
      </c>
    </row>
    <row r="47" spans="1:45" ht="37.5" customHeight="1">
      <c r="A47" s="69"/>
      <c r="B47" s="62"/>
      <c r="C47" s="62"/>
      <c r="D47" s="62"/>
      <c r="E47" s="10" t="s">
        <v>61</v>
      </c>
      <c r="F47" s="8"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8.75" customHeight="1">
      <c r="A48" s="58">
        <v>4</v>
      </c>
      <c r="B48" s="60" t="s">
        <v>10</v>
      </c>
      <c r="C48" s="60"/>
      <c r="D48" s="60"/>
      <c r="E48" s="39" t="s">
        <v>64</v>
      </c>
      <c r="F48" s="40">
        <f>F49+F51+F53</f>
        <v>0</v>
      </c>
      <c r="G48" s="40">
        <f aca="true" t="shared" si="26" ref="G48:AS48">G49+G51+G53</f>
        <v>0</v>
      </c>
      <c r="H48" s="40">
        <f t="shared" si="26"/>
        <v>0</v>
      </c>
      <c r="I48" s="40">
        <f t="shared" si="26"/>
        <v>0</v>
      </c>
      <c r="J48" s="40">
        <f t="shared" si="26"/>
        <v>0</v>
      </c>
      <c r="K48" s="40">
        <f t="shared" si="26"/>
        <v>0</v>
      </c>
      <c r="L48" s="40">
        <f t="shared" si="26"/>
        <v>0</v>
      </c>
      <c r="M48" s="40">
        <f t="shared" si="26"/>
        <v>0</v>
      </c>
      <c r="N48" s="40">
        <f t="shared" si="26"/>
        <v>0</v>
      </c>
      <c r="O48" s="40">
        <f t="shared" si="26"/>
        <v>0</v>
      </c>
      <c r="P48" s="40">
        <f t="shared" si="26"/>
        <v>0</v>
      </c>
      <c r="Q48" s="40">
        <f t="shared" si="26"/>
        <v>0</v>
      </c>
      <c r="R48" s="40">
        <f t="shared" si="26"/>
        <v>0</v>
      </c>
      <c r="S48" s="40">
        <f t="shared" si="26"/>
        <v>0</v>
      </c>
      <c r="T48" s="40">
        <f t="shared" si="26"/>
        <v>0</v>
      </c>
      <c r="U48" s="40">
        <f t="shared" si="26"/>
        <v>0</v>
      </c>
      <c r="V48" s="40">
        <f t="shared" si="26"/>
        <v>0</v>
      </c>
      <c r="W48" s="40">
        <f t="shared" si="26"/>
        <v>0</v>
      </c>
      <c r="X48" s="40">
        <f t="shared" si="26"/>
        <v>0</v>
      </c>
      <c r="Y48" s="40">
        <f t="shared" si="26"/>
        <v>0</v>
      </c>
      <c r="Z48" s="40">
        <f t="shared" si="26"/>
        <v>0</v>
      </c>
      <c r="AA48" s="40">
        <f t="shared" si="26"/>
        <v>0</v>
      </c>
      <c r="AB48" s="40">
        <f t="shared" si="26"/>
        <v>0</v>
      </c>
      <c r="AC48" s="40">
        <f t="shared" si="26"/>
        <v>0</v>
      </c>
      <c r="AD48" s="40">
        <f t="shared" si="26"/>
        <v>0</v>
      </c>
      <c r="AE48" s="40">
        <f t="shared" si="26"/>
        <v>0</v>
      </c>
      <c r="AF48" s="40">
        <f t="shared" si="26"/>
        <v>0</v>
      </c>
      <c r="AG48" s="40">
        <f t="shared" si="26"/>
        <v>0</v>
      </c>
      <c r="AH48" s="40">
        <f t="shared" si="26"/>
        <v>0</v>
      </c>
      <c r="AI48" s="40">
        <f t="shared" si="26"/>
        <v>0</v>
      </c>
      <c r="AJ48" s="40">
        <f t="shared" si="26"/>
        <v>0</v>
      </c>
      <c r="AK48" s="40">
        <f t="shared" si="26"/>
        <v>0</v>
      </c>
      <c r="AL48" s="40">
        <f t="shared" si="26"/>
        <v>0</v>
      </c>
      <c r="AM48" s="40">
        <f t="shared" si="26"/>
        <v>0</v>
      </c>
      <c r="AN48" s="40">
        <f t="shared" si="26"/>
        <v>0</v>
      </c>
      <c r="AO48" s="40">
        <f t="shared" si="26"/>
        <v>0</v>
      </c>
      <c r="AP48" s="40">
        <f t="shared" si="26"/>
        <v>0</v>
      </c>
      <c r="AQ48" s="40">
        <f t="shared" si="26"/>
        <v>0</v>
      </c>
      <c r="AR48" s="40">
        <f t="shared" si="26"/>
        <v>0</v>
      </c>
      <c r="AS48" s="40">
        <f t="shared" si="26"/>
        <v>0</v>
      </c>
    </row>
    <row r="49" spans="1:45" ht="33" customHeight="1">
      <c r="A49" s="59"/>
      <c r="B49" s="61" t="s">
        <v>11</v>
      </c>
      <c r="C49" s="61" t="s">
        <v>66</v>
      </c>
      <c r="D49" s="67" t="s">
        <v>161</v>
      </c>
      <c r="E49" s="14" t="s">
        <v>65</v>
      </c>
      <c r="F49" s="16">
        <f>IF(F50=0,0,IF(F50=25,25,IF(F50=50,50,"Неправиль-ний бал")))</f>
        <v>0</v>
      </c>
      <c r="G49" s="16">
        <f aca="true" t="shared" si="27" ref="G49:AS49">IF(G50=0,0,IF(G50=25,25,IF(G50=50,50,"Неправиль-ний бал")))</f>
        <v>0</v>
      </c>
      <c r="H49" s="16">
        <f t="shared" si="27"/>
        <v>0</v>
      </c>
      <c r="I49" s="16">
        <f t="shared" si="27"/>
        <v>0</v>
      </c>
      <c r="J49" s="16">
        <f t="shared" si="27"/>
        <v>0</v>
      </c>
      <c r="K49" s="16">
        <f t="shared" si="27"/>
        <v>0</v>
      </c>
      <c r="L49" s="16">
        <f t="shared" si="27"/>
        <v>0</v>
      </c>
      <c r="M49" s="16">
        <f t="shared" si="27"/>
        <v>0</v>
      </c>
      <c r="N49" s="16">
        <f t="shared" si="27"/>
        <v>0</v>
      </c>
      <c r="O49" s="16">
        <f t="shared" si="27"/>
        <v>0</v>
      </c>
      <c r="P49" s="16">
        <f t="shared" si="27"/>
        <v>0</v>
      </c>
      <c r="Q49" s="16">
        <f t="shared" si="27"/>
        <v>0</v>
      </c>
      <c r="R49" s="16">
        <f t="shared" si="27"/>
        <v>0</v>
      </c>
      <c r="S49" s="16">
        <f t="shared" si="27"/>
        <v>0</v>
      </c>
      <c r="T49" s="16">
        <f t="shared" si="27"/>
        <v>0</v>
      </c>
      <c r="U49" s="16">
        <f t="shared" si="27"/>
        <v>0</v>
      </c>
      <c r="V49" s="16">
        <f t="shared" si="27"/>
        <v>0</v>
      </c>
      <c r="W49" s="16">
        <f t="shared" si="27"/>
        <v>0</v>
      </c>
      <c r="X49" s="16">
        <f t="shared" si="27"/>
        <v>0</v>
      </c>
      <c r="Y49" s="16">
        <f t="shared" si="27"/>
        <v>0</v>
      </c>
      <c r="Z49" s="16">
        <f t="shared" si="27"/>
        <v>0</v>
      </c>
      <c r="AA49" s="16">
        <f t="shared" si="27"/>
        <v>0</v>
      </c>
      <c r="AB49" s="16">
        <f t="shared" si="27"/>
        <v>0</v>
      </c>
      <c r="AC49" s="16">
        <f t="shared" si="27"/>
        <v>0</v>
      </c>
      <c r="AD49" s="16">
        <f t="shared" si="27"/>
        <v>0</v>
      </c>
      <c r="AE49" s="16">
        <f t="shared" si="27"/>
        <v>0</v>
      </c>
      <c r="AF49" s="16">
        <f t="shared" si="27"/>
        <v>0</v>
      </c>
      <c r="AG49" s="16">
        <f t="shared" si="27"/>
        <v>0</v>
      </c>
      <c r="AH49" s="16">
        <f t="shared" si="27"/>
        <v>0</v>
      </c>
      <c r="AI49" s="16">
        <f t="shared" si="27"/>
        <v>0</v>
      </c>
      <c r="AJ49" s="16">
        <f t="shared" si="27"/>
        <v>0</v>
      </c>
      <c r="AK49" s="16">
        <f t="shared" si="27"/>
        <v>0</v>
      </c>
      <c r="AL49" s="16">
        <f t="shared" si="27"/>
        <v>0</v>
      </c>
      <c r="AM49" s="16">
        <f t="shared" si="27"/>
        <v>0</v>
      </c>
      <c r="AN49" s="16">
        <f t="shared" si="27"/>
        <v>0</v>
      </c>
      <c r="AO49" s="16">
        <f t="shared" si="27"/>
        <v>0</v>
      </c>
      <c r="AP49" s="16">
        <f t="shared" si="27"/>
        <v>0</v>
      </c>
      <c r="AQ49" s="16">
        <f t="shared" si="27"/>
        <v>0</v>
      </c>
      <c r="AR49" s="16">
        <f t="shared" si="27"/>
        <v>0</v>
      </c>
      <c r="AS49" s="16">
        <f t="shared" si="27"/>
        <v>0</v>
      </c>
    </row>
    <row r="50" spans="1:45" ht="33" customHeight="1">
      <c r="A50" s="59"/>
      <c r="B50" s="62"/>
      <c r="C50" s="62"/>
      <c r="D50" s="68"/>
      <c r="E50" s="10" t="s">
        <v>61</v>
      </c>
      <c r="F50" s="8"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32.25" customHeight="1">
      <c r="A51" s="59"/>
      <c r="B51" s="61" t="s">
        <v>12</v>
      </c>
      <c r="C51" s="61" t="s">
        <v>78</v>
      </c>
      <c r="D51" s="67" t="s">
        <v>162</v>
      </c>
      <c r="E51" s="14" t="s">
        <v>65</v>
      </c>
      <c r="F51" s="16">
        <f>IF(F52=0,0,IF(F52=30,30,IF(F52=60,60,"Неправиль-ний бал")))</f>
        <v>0</v>
      </c>
      <c r="G51" s="16">
        <f aca="true" t="shared" si="28" ref="G51:AS51">IF(G52=0,0,IF(G52=30,30,IF(G52=60,60,"Неправиль-ний бал")))</f>
        <v>0</v>
      </c>
      <c r="H51" s="16">
        <f t="shared" si="28"/>
        <v>0</v>
      </c>
      <c r="I51" s="16">
        <f t="shared" si="28"/>
        <v>0</v>
      </c>
      <c r="J51" s="16">
        <f t="shared" si="28"/>
        <v>0</v>
      </c>
      <c r="K51" s="16">
        <f t="shared" si="28"/>
        <v>0</v>
      </c>
      <c r="L51" s="16">
        <f t="shared" si="28"/>
        <v>0</v>
      </c>
      <c r="M51" s="16">
        <f t="shared" si="28"/>
        <v>0</v>
      </c>
      <c r="N51" s="16">
        <f t="shared" si="28"/>
        <v>0</v>
      </c>
      <c r="O51" s="16">
        <f t="shared" si="28"/>
        <v>0</v>
      </c>
      <c r="P51" s="16">
        <f t="shared" si="28"/>
        <v>0</v>
      </c>
      <c r="Q51" s="16">
        <f t="shared" si="28"/>
        <v>0</v>
      </c>
      <c r="R51" s="16">
        <f t="shared" si="28"/>
        <v>0</v>
      </c>
      <c r="S51" s="16">
        <f t="shared" si="28"/>
        <v>0</v>
      </c>
      <c r="T51" s="16">
        <f t="shared" si="28"/>
        <v>0</v>
      </c>
      <c r="U51" s="16">
        <f t="shared" si="28"/>
        <v>0</v>
      </c>
      <c r="V51" s="16">
        <f t="shared" si="28"/>
        <v>0</v>
      </c>
      <c r="W51" s="16">
        <f t="shared" si="28"/>
        <v>0</v>
      </c>
      <c r="X51" s="16">
        <f t="shared" si="28"/>
        <v>0</v>
      </c>
      <c r="Y51" s="16">
        <f t="shared" si="28"/>
        <v>0</v>
      </c>
      <c r="Z51" s="16">
        <f t="shared" si="28"/>
        <v>0</v>
      </c>
      <c r="AA51" s="16">
        <f t="shared" si="28"/>
        <v>0</v>
      </c>
      <c r="AB51" s="16">
        <f t="shared" si="28"/>
        <v>0</v>
      </c>
      <c r="AC51" s="16">
        <f t="shared" si="28"/>
        <v>0</v>
      </c>
      <c r="AD51" s="16">
        <f t="shared" si="28"/>
        <v>0</v>
      </c>
      <c r="AE51" s="16">
        <f t="shared" si="28"/>
        <v>0</v>
      </c>
      <c r="AF51" s="16">
        <f t="shared" si="28"/>
        <v>0</v>
      </c>
      <c r="AG51" s="16">
        <f t="shared" si="28"/>
        <v>0</v>
      </c>
      <c r="AH51" s="16">
        <f t="shared" si="28"/>
        <v>0</v>
      </c>
      <c r="AI51" s="16">
        <f t="shared" si="28"/>
        <v>0</v>
      </c>
      <c r="AJ51" s="16">
        <f t="shared" si="28"/>
        <v>0</v>
      </c>
      <c r="AK51" s="16">
        <f t="shared" si="28"/>
        <v>0</v>
      </c>
      <c r="AL51" s="16">
        <f t="shared" si="28"/>
        <v>0</v>
      </c>
      <c r="AM51" s="16">
        <f t="shared" si="28"/>
        <v>0</v>
      </c>
      <c r="AN51" s="16">
        <f t="shared" si="28"/>
        <v>0</v>
      </c>
      <c r="AO51" s="16">
        <f t="shared" si="28"/>
        <v>0</v>
      </c>
      <c r="AP51" s="16">
        <f t="shared" si="28"/>
        <v>0</v>
      </c>
      <c r="AQ51" s="16">
        <f t="shared" si="28"/>
        <v>0</v>
      </c>
      <c r="AR51" s="16">
        <f t="shared" si="28"/>
        <v>0</v>
      </c>
      <c r="AS51" s="16">
        <f t="shared" si="28"/>
        <v>0</v>
      </c>
    </row>
    <row r="52" spans="1:45" ht="32.25" customHeight="1">
      <c r="A52" s="59"/>
      <c r="B52" s="62"/>
      <c r="C52" s="62"/>
      <c r="D52" s="68"/>
      <c r="E52" s="10" t="s">
        <v>61</v>
      </c>
      <c r="F52" s="8"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34.5" customHeight="1">
      <c r="A53" s="59"/>
      <c r="B53" s="61" t="s">
        <v>216</v>
      </c>
      <c r="C53" s="61" t="s">
        <v>164</v>
      </c>
      <c r="D53" s="67" t="s">
        <v>163</v>
      </c>
      <c r="E53" s="14" t="s">
        <v>65</v>
      </c>
      <c r="F53" s="16">
        <f>IF(F54=0,0,IF(F54=40,40,IF(F54=80,80,"Неправиль-ний бал")))</f>
        <v>0</v>
      </c>
      <c r="G53" s="16">
        <f aca="true" t="shared" si="29" ref="G53:AS53">IF(G54=0,0,IF(G54=40,40,IF(G54=80,80,"Неправиль-ний бал")))</f>
        <v>0</v>
      </c>
      <c r="H53" s="16">
        <f t="shared" si="29"/>
        <v>0</v>
      </c>
      <c r="I53" s="16">
        <f t="shared" si="29"/>
        <v>0</v>
      </c>
      <c r="J53" s="16">
        <f t="shared" si="29"/>
        <v>0</v>
      </c>
      <c r="K53" s="16">
        <f t="shared" si="29"/>
        <v>0</v>
      </c>
      <c r="L53" s="16">
        <f t="shared" si="29"/>
        <v>0</v>
      </c>
      <c r="M53" s="16">
        <f t="shared" si="29"/>
        <v>0</v>
      </c>
      <c r="N53" s="16">
        <f t="shared" si="29"/>
        <v>0</v>
      </c>
      <c r="O53" s="16">
        <f t="shared" si="29"/>
        <v>0</v>
      </c>
      <c r="P53" s="16">
        <f t="shared" si="29"/>
        <v>0</v>
      </c>
      <c r="Q53" s="16">
        <f t="shared" si="29"/>
        <v>0</v>
      </c>
      <c r="R53" s="16">
        <f t="shared" si="29"/>
        <v>0</v>
      </c>
      <c r="S53" s="16">
        <f t="shared" si="29"/>
        <v>0</v>
      </c>
      <c r="T53" s="16">
        <f t="shared" si="29"/>
        <v>0</v>
      </c>
      <c r="U53" s="16">
        <f t="shared" si="29"/>
        <v>0</v>
      </c>
      <c r="V53" s="16">
        <f t="shared" si="29"/>
        <v>0</v>
      </c>
      <c r="W53" s="16">
        <f t="shared" si="29"/>
        <v>0</v>
      </c>
      <c r="X53" s="16">
        <f t="shared" si="29"/>
        <v>0</v>
      </c>
      <c r="Y53" s="16">
        <f t="shared" si="29"/>
        <v>0</v>
      </c>
      <c r="Z53" s="16">
        <f t="shared" si="29"/>
        <v>0</v>
      </c>
      <c r="AA53" s="16">
        <f t="shared" si="29"/>
        <v>0</v>
      </c>
      <c r="AB53" s="16">
        <f t="shared" si="29"/>
        <v>0</v>
      </c>
      <c r="AC53" s="16">
        <f t="shared" si="29"/>
        <v>0</v>
      </c>
      <c r="AD53" s="16">
        <f t="shared" si="29"/>
        <v>0</v>
      </c>
      <c r="AE53" s="16">
        <f t="shared" si="29"/>
        <v>0</v>
      </c>
      <c r="AF53" s="16">
        <f t="shared" si="29"/>
        <v>0</v>
      </c>
      <c r="AG53" s="16">
        <f t="shared" si="29"/>
        <v>0</v>
      </c>
      <c r="AH53" s="16">
        <f t="shared" si="29"/>
        <v>0</v>
      </c>
      <c r="AI53" s="16">
        <f t="shared" si="29"/>
        <v>0</v>
      </c>
      <c r="AJ53" s="16">
        <f t="shared" si="29"/>
        <v>0</v>
      </c>
      <c r="AK53" s="16">
        <f t="shared" si="29"/>
        <v>0</v>
      </c>
      <c r="AL53" s="16">
        <f t="shared" si="29"/>
        <v>0</v>
      </c>
      <c r="AM53" s="16">
        <f t="shared" si="29"/>
        <v>0</v>
      </c>
      <c r="AN53" s="16">
        <f t="shared" si="29"/>
        <v>0</v>
      </c>
      <c r="AO53" s="16">
        <f t="shared" si="29"/>
        <v>0</v>
      </c>
      <c r="AP53" s="16">
        <f t="shared" si="29"/>
        <v>0</v>
      </c>
      <c r="AQ53" s="16">
        <f t="shared" si="29"/>
        <v>0</v>
      </c>
      <c r="AR53" s="16">
        <f t="shared" si="29"/>
        <v>0</v>
      </c>
      <c r="AS53" s="16">
        <f t="shared" si="29"/>
        <v>0</v>
      </c>
    </row>
    <row r="54" spans="1:45" ht="34.5" customHeight="1">
      <c r="A54" s="69"/>
      <c r="B54" s="62"/>
      <c r="C54" s="62"/>
      <c r="D54" s="68"/>
      <c r="E54" s="10" t="s">
        <v>61</v>
      </c>
      <c r="F54" s="8"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0.5" customHeight="1">
      <c r="A55" s="56" t="s">
        <v>109</v>
      </c>
      <c r="B55" s="57"/>
      <c r="C55" s="41" t="s">
        <v>80</v>
      </c>
      <c r="D55" s="9" t="s">
        <v>73</v>
      </c>
      <c r="E55" s="21" t="s">
        <v>62</v>
      </c>
      <c r="F55" s="6">
        <f>IF((F56+F71+F86+F91+F96+F98)&gt;=500,500,F56+F71+F86+F91+F96+F98)</f>
        <v>450</v>
      </c>
      <c r="G55" s="6">
        <f aca="true" t="shared" si="30" ref="G55:AS55">IF((G56+G71+G86+G91+G96+G98)&gt;=500,500,G56+G71+G86+G91+G96+G98)</f>
        <v>0</v>
      </c>
      <c r="H55" s="6">
        <f t="shared" si="30"/>
        <v>0</v>
      </c>
      <c r="I55" s="6">
        <f t="shared" si="30"/>
        <v>0</v>
      </c>
      <c r="J55" s="6">
        <f t="shared" si="30"/>
        <v>0</v>
      </c>
      <c r="K55" s="6">
        <f t="shared" si="30"/>
        <v>0</v>
      </c>
      <c r="L55" s="6">
        <f t="shared" si="30"/>
        <v>0</v>
      </c>
      <c r="M55" s="6">
        <f t="shared" si="30"/>
        <v>0</v>
      </c>
      <c r="N55" s="6">
        <f t="shared" si="30"/>
        <v>0</v>
      </c>
      <c r="O55" s="6">
        <f t="shared" si="30"/>
        <v>0</v>
      </c>
      <c r="P55" s="6">
        <f t="shared" si="30"/>
        <v>0</v>
      </c>
      <c r="Q55" s="6">
        <f t="shared" si="30"/>
        <v>0</v>
      </c>
      <c r="R55" s="6">
        <f t="shared" si="30"/>
        <v>0</v>
      </c>
      <c r="S55" s="6">
        <f t="shared" si="30"/>
        <v>0</v>
      </c>
      <c r="T55" s="6">
        <f t="shared" si="30"/>
        <v>0</v>
      </c>
      <c r="U55" s="6">
        <f t="shared" si="30"/>
        <v>0</v>
      </c>
      <c r="V55" s="6">
        <f t="shared" si="30"/>
        <v>0</v>
      </c>
      <c r="W55" s="6">
        <f t="shared" si="30"/>
        <v>0</v>
      </c>
      <c r="X55" s="6">
        <f t="shared" si="30"/>
        <v>0</v>
      </c>
      <c r="Y55" s="6">
        <f t="shared" si="30"/>
        <v>0</v>
      </c>
      <c r="Z55" s="6">
        <f t="shared" si="30"/>
        <v>0</v>
      </c>
      <c r="AA55" s="6">
        <f t="shared" si="30"/>
        <v>0</v>
      </c>
      <c r="AB55" s="6">
        <f t="shared" si="30"/>
        <v>0</v>
      </c>
      <c r="AC55" s="6">
        <f t="shared" si="30"/>
        <v>0</v>
      </c>
      <c r="AD55" s="6">
        <f t="shared" si="30"/>
        <v>0</v>
      </c>
      <c r="AE55" s="6">
        <f t="shared" si="30"/>
        <v>0</v>
      </c>
      <c r="AF55" s="6">
        <f t="shared" si="30"/>
        <v>0</v>
      </c>
      <c r="AG55" s="6">
        <f t="shared" si="30"/>
        <v>0</v>
      </c>
      <c r="AH55" s="6">
        <f t="shared" si="30"/>
        <v>0</v>
      </c>
      <c r="AI55" s="6">
        <f t="shared" si="30"/>
        <v>0</v>
      </c>
      <c r="AJ55" s="6">
        <f t="shared" si="30"/>
        <v>0</v>
      </c>
      <c r="AK55" s="6">
        <f t="shared" si="30"/>
        <v>0</v>
      </c>
      <c r="AL55" s="6">
        <f t="shared" si="30"/>
        <v>0</v>
      </c>
      <c r="AM55" s="6">
        <f t="shared" si="30"/>
        <v>0</v>
      </c>
      <c r="AN55" s="6">
        <f t="shared" si="30"/>
        <v>0</v>
      </c>
      <c r="AO55" s="6">
        <f t="shared" si="30"/>
        <v>0</v>
      </c>
      <c r="AP55" s="6">
        <f t="shared" si="30"/>
        <v>0</v>
      </c>
      <c r="AQ55" s="6">
        <f t="shared" si="30"/>
        <v>0</v>
      </c>
      <c r="AR55" s="6">
        <f t="shared" si="30"/>
        <v>0</v>
      </c>
      <c r="AS55" s="6">
        <f t="shared" si="30"/>
        <v>0</v>
      </c>
    </row>
    <row r="56" spans="1:45" ht="18.75" customHeight="1">
      <c r="A56" s="43">
        <v>1</v>
      </c>
      <c r="B56" s="60" t="s">
        <v>13</v>
      </c>
      <c r="C56" s="60"/>
      <c r="D56" s="60"/>
      <c r="E56" s="39" t="s">
        <v>64</v>
      </c>
      <c r="F56" s="40">
        <f>F57+F59+F61+F63+F65+F67+F69</f>
        <v>200</v>
      </c>
      <c r="G56" s="40">
        <f aca="true" t="shared" si="31" ref="G56:AS56">G57+G59+G61+G63+G65+G67+G69</f>
        <v>0</v>
      </c>
      <c r="H56" s="40">
        <f t="shared" si="31"/>
        <v>0</v>
      </c>
      <c r="I56" s="40">
        <f t="shared" si="31"/>
        <v>0</v>
      </c>
      <c r="J56" s="40">
        <f t="shared" si="31"/>
        <v>0</v>
      </c>
      <c r="K56" s="40">
        <f t="shared" si="31"/>
        <v>0</v>
      </c>
      <c r="L56" s="40">
        <f t="shared" si="31"/>
        <v>0</v>
      </c>
      <c r="M56" s="40">
        <f t="shared" si="31"/>
        <v>0</v>
      </c>
      <c r="N56" s="40">
        <f t="shared" si="31"/>
        <v>0</v>
      </c>
      <c r="O56" s="40">
        <f t="shared" si="31"/>
        <v>0</v>
      </c>
      <c r="P56" s="40">
        <f t="shared" si="31"/>
        <v>0</v>
      </c>
      <c r="Q56" s="40">
        <f t="shared" si="31"/>
        <v>0</v>
      </c>
      <c r="R56" s="40">
        <f t="shared" si="31"/>
        <v>0</v>
      </c>
      <c r="S56" s="40">
        <f t="shared" si="31"/>
        <v>0</v>
      </c>
      <c r="T56" s="40">
        <f t="shared" si="31"/>
        <v>0</v>
      </c>
      <c r="U56" s="40">
        <f t="shared" si="31"/>
        <v>0</v>
      </c>
      <c r="V56" s="40">
        <f t="shared" si="31"/>
        <v>0</v>
      </c>
      <c r="W56" s="40">
        <f t="shared" si="31"/>
        <v>0</v>
      </c>
      <c r="X56" s="40">
        <f t="shared" si="31"/>
        <v>0</v>
      </c>
      <c r="Y56" s="40">
        <f t="shared" si="31"/>
        <v>0</v>
      </c>
      <c r="Z56" s="40">
        <f t="shared" si="31"/>
        <v>0</v>
      </c>
      <c r="AA56" s="40">
        <f t="shared" si="31"/>
        <v>0</v>
      </c>
      <c r="AB56" s="40">
        <f t="shared" si="31"/>
        <v>0</v>
      </c>
      <c r="AC56" s="40">
        <f t="shared" si="31"/>
        <v>0</v>
      </c>
      <c r="AD56" s="40">
        <f t="shared" si="31"/>
        <v>0</v>
      </c>
      <c r="AE56" s="40">
        <f t="shared" si="31"/>
        <v>0</v>
      </c>
      <c r="AF56" s="40">
        <f t="shared" si="31"/>
        <v>0</v>
      </c>
      <c r="AG56" s="40">
        <f t="shared" si="31"/>
        <v>0</v>
      </c>
      <c r="AH56" s="40">
        <f t="shared" si="31"/>
        <v>0</v>
      </c>
      <c r="AI56" s="40">
        <f t="shared" si="31"/>
        <v>0</v>
      </c>
      <c r="AJ56" s="40">
        <f t="shared" si="31"/>
        <v>0</v>
      </c>
      <c r="AK56" s="40">
        <f t="shared" si="31"/>
        <v>0</v>
      </c>
      <c r="AL56" s="40">
        <f t="shared" si="31"/>
        <v>0</v>
      </c>
      <c r="AM56" s="40">
        <f t="shared" si="31"/>
        <v>0</v>
      </c>
      <c r="AN56" s="40">
        <f t="shared" si="31"/>
        <v>0</v>
      </c>
      <c r="AO56" s="40">
        <f t="shared" si="31"/>
        <v>0</v>
      </c>
      <c r="AP56" s="40">
        <f t="shared" si="31"/>
        <v>0</v>
      </c>
      <c r="AQ56" s="40">
        <f t="shared" si="31"/>
        <v>0</v>
      </c>
      <c r="AR56" s="40">
        <f t="shared" si="31"/>
        <v>0</v>
      </c>
      <c r="AS56" s="40">
        <f t="shared" si="31"/>
        <v>0</v>
      </c>
    </row>
    <row r="57" spans="1:45" ht="25.5" customHeight="1">
      <c r="A57" s="43"/>
      <c r="B57" s="61" t="s">
        <v>81</v>
      </c>
      <c r="C57" s="63" t="s">
        <v>177</v>
      </c>
      <c r="D57" s="61" t="s">
        <v>213</v>
      </c>
      <c r="E57" s="14" t="s">
        <v>65</v>
      </c>
      <c r="F57" s="16">
        <f>IF(AND(F58&gt;=0,F58&lt;=400),F58,"Неправиль-ний бал")</f>
        <v>0</v>
      </c>
      <c r="G57" s="16">
        <f aca="true" t="shared" si="32" ref="G57:AS57">IF(AND(G58&gt;=0,G58&lt;=400),G58,"Неправиль-ний бал")</f>
        <v>0</v>
      </c>
      <c r="H57" s="16">
        <f t="shared" si="32"/>
        <v>0</v>
      </c>
      <c r="I57" s="16">
        <f t="shared" si="32"/>
        <v>0</v>
      </c>
      <c r="J57" s="16">
        <f t="shared" si="32"/>
        <v>0</v>
      </c>
      <c r="K57" s="16">
        <f t="shared" si="32"/>
        <v>0</v>
      </c>
      <c r="L57" s="16">
        <f t="shared" si="32"/>
        <v>0</v>
      </c>
      <c r="M57" s="16">
        <f t="shared" si="32"/>
        <v>0</v>
      </c>
      <c r="N57" s="16">
        <f t="shared" si="32"/>
        <v>0</v>
      </c>
      <c r="O57" s="16">
        <f t="shared" si="32"/>
        <v>0</v>
      </c>
      <c r="P57" s="16">
        <f t="shared" si="32"/>
        <v>0</v>
      </c>
      <c r="Q57" s="16">
        <f t="shared" si="32"/>
        <v>0</v>
      </c>
      <c r="R57" s="16">
        <f t="shared" si="32"/>
        <v>0</v>
      </c>
      <c r="S57" s="16">
        <f t="shared" si="32"/>
        <v>0</v>
      </c>
      <c r="T57" s="16">
        <f t="shared" si="32"/>
        <v>0</v>
      </c>
      <c r="U57" s="16">
        <f t="shared" si="32"/>
        <v>0</v>
      </c>
      <c r="V57" s="16">
        <f t="shared" si="32"/>
        <v>0</v>
      </c>
      <c r="W57" s="16">
        <f t="shared" si="32"/>
        <v>0</v>
      </c>
      <c r="X57" s="16">
        <f t="shared" si="32"/>
        <v>0</v>
      </c>
      <c r="Y57" s="16">
        <f t="shared" si="32"/>
        <v>0</v>
      </c>
      <c r="Z57" s="16">
        <f t="shared" si="32"/>
        <v>0</v>
      </c>
      <c r="AA57" s="16">
        <f t="shared" si="32"/>
        <v>0</v>
      </c>
      <c r="AB57" s="16">
        <f t="shared" si="32"/>
        <v>0</v>
      </c>
      <c r="AC57" s="16">
        <f t="shared" si="32"/>
        <v>0</v>
      </c>
      <c r="AD57" s="16">
        <f t="shared" si="32"/>
        <v>0</v>
      </c>
      <c r="AE57" s="16">
        <f t="shared" si="32"/>
        <v>0</v>
      </c>
      <c r="AF57" s="16">
        <f t="shared" si="32"/>
        <v>0</v>
      </c>
      <c r="AG57" s="16">
        <f t="shared" si="32"/>
        <v>0</v>
      </c>
      <c r="AH57" s="16">
        <f t="shared" si="32"/>
        <v>0</v>
      </c>
      <c r="AI57" s="16">
        <f t="shared" si="32"/>
        <v>0</v>
      </c>
      <c r="AJ57" s="16">
        <f t="shared" si="32"/>
        <v>0</v>
      </c>
      <c r="AK57" s="16">
        <f t="shared" si="32"/>
        <v>0</v>
      </c>
      <c r="AL57" s="16">
        <f t="shared" si="32"/>
        <v>0</v>
      </c>
      <c r="AM57" s="16">
        <f t="shared" si="32"/>
        <v>0</v>
      </c>
      <c r="AN57" s="16">
        <f t="shared" si="32"/>
        <v>0</v>
      </c>
      <c r="AO57" s="16">
        <f t="shared" si="32"/>
        <v>0</v>
      </c>
      <c r="AP57" s="16">
        <f t="shared" si="32"/>
        <v>0</v>
      </c>
      <c r="AQ57" s="16">
        <f t="shared" si="32"/>
        <v>0</v>
      </c>
      <c r="AR57" s="16">
        <f t="shared" si="32"/>
        <v>0</v>
      </c>
      <c r="AS57" s="16">
        <f t="shared" si="32"/>
        <v>0</v>
      </c>
    </row>
    <row r="58" spans="1:45" ht="25.5" customHeight="1">
      <c r="A58" s="43"/>
      <c r="B58" s="62"/>
      <c r="C58" s="63"/>
      <c r="D58" s="66"/>
      <c r="E58" s="10" t="s">
        <v>61</v>
      </c>
      <c r="F58" s="8"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25.5" customHeight="1">
      <c r="A59" s="43"/>
      <c r="B59" s="61" t="s">
        <v>82</v>
      </c>
      <c r="C59" s="63" t="s">
        <v>178</v>
      </c>
      <c r="D59" s="66"/>
      <c r="E59" s="14" t="s">
        <v>65</v>
      </c>
      <c r="F59" s="16">
        <f>IF(AND(F60&gt;=0,F60&lt;=300),F60,"Неправиль-ний бал")</f>
        <v>0</v>
      </c>
      <c r="G59" s="16">
        <f aca="true" t="shared" si="33" ref="G59:AS59">IF(AND(G60&gt;=0,G60&lt;=300),G60,"Неправиль-ний бал")</f>
        <v>0</v>
      </c>
      <c r="H59" s="16">
        <f t="shared" si="33"/>
        <v>0</v>
      </c>
      <c r="I59" s="16">
        <f t="shared" si="33"/>
        <v>0</v>
      </c>
      <c r="J59" s="16">
        <f t="shared" si="33"/>
        <v>0</v>
      </c>
      <c r="K59" s="16">
        <f t="shared" si="33"/>
        <v>0</v>
      </c>
      <c r="L59" s="16">
        <f t="shared" si="33"/>
        <v>0</v>
      </c>
      <c r="M59" s="16">
        <f t="shared" si="33"/>
        <v>0</v>
      </c>
      <c r="N59" s="16">
        <f t="shared" si="33"/>
        <v>0</v>
      </c>
      <c r="O59" s="16">
        <f t="shared" si="33"/>
        <v>0</v>
      </c>
      <c r="P59" s="16">
        <f t="shared" si="33"/>
        <v>0</v>
      </c>
      <c r="Q59" s="16">
        <f t="shared" si="33"/>
        <v>0</v>
      </c>
      <c r="R59" s="16">
        <f t="shared" si="33"/>
        <v>0</v>
      </c>
      <c r="S59" s="16">
        <f t="shared" si="33"/>
        <v>0</v>
      </c>
      <c r="T59" s="16">
        <f t="shared" si="33"/>
        <v>0</v>
      </c>
      <c r="U59" s="16">
        <f t="shared" si="33"/>
        <v>0</v>
      </c>
      <c r="V59" s="16">
        <f t="shared" si="33"/>
        <v>0</v>
      </c>
      <c r="W59" s="16">
        <f t="shared" si="33"/>
        <v>0</v>
      </c>
      <c r="X59" s="16">
        <f t="shared" si="33"/>
        <v>0</v>
      </c>
      <c r="Y59" s="16">
        <f t="shared" si="33"/>
        <v>0</v>
      </c>
      <c r="Z59" s="16">
        <f t="shared" si="33"/>
        <v>0</v>
      </c>
      <c r="AA59" s="16">
        <f t="shared" si="33"/>
        <v>0</v>
      </c>
      <c r="AB59" s="16">
        <f t="shared" si="33"/>
        <v>0</v>
      </c>
      <c r="AC59" s="16">
        <f t="shared" si="33"/>
        <v>0</v>
      </c>
      <c r="AD59" s="16">
        <f t="shared" si="33"/>
        <v>0</v>
      </c>
      <c r="AE59" s="16">
        <f t="shared" si="33"/>
        <v>0</v>
      </c>
      <c r="AF59" s="16">
        <f t="shared" si="33"/>
        <v>0</v>
      </c>
      <c r="AG59" s="16">
        <f t="shared" si="33"/>
        <v>0</v>
      </c>
      <c r="AH59" s="16">
        <f t="shared" si="33"/>
        <v>0</v>
      </c>
      <c r="AI59" s="16">
        <f t="shared" si="33"/>
        <v>0</v>
      </c>
      <c r="AJ59" s="16">
        <f t="shared" si="33"/>
        <v>0</v>
      </c>
      <c r="AK59" s="16">
        <f t="shared" si="33"/>
        <v>0</v>
      </c>
      <c r="AL59" s="16">
        <f t="shared" si="33"/>
        <v>0</v>
      </c>
      <c r="AM59" s="16">
        <f t="shared" si="33"/>
        <v>0</v>
      </c>
      <c r="AN59" s="16">
        <f t="shared" si="33"/>
        <v>0</v>
      </c>
      <c r="AO59" s="16">
        <f t="shared" si="33"/>
        <v>0</v>
      </c>
      <c r="AP59" s="16">
        <f t="shared" si="33"/>
        <v>0</v>
      </c>
      <c r="AQ59" s="16">
        <f t="shared" si="33"/>
        <v>0</v>
      </c>
      <c r="AR59" s="16">
        <f t="shared" si="33"/>
        <v>0</v>
      </c>
      <c r="AS59" s="16">
        <f t="shared" si="33"/>
        <v>0</v>
      </c>
    </row>
    <row r="60" spans="1:45" ht="25.5" customHeight="1">
      <c r="A60" s="43"/>
      <c r="B60" s="62"/>
      <c r="C60" s="63"/>
      <c r="D60" s="66"/>
      <c r="E60" s="10" t="s">
        <v>61</v>
      </c>
      <c r="F60" s="8">
        <v>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25.5" customHeight="1">
      <c r="A61" s="43"/>
      <c r="B61" s="61" t="s">
        <v>179</v>
      </c>
      <c r="C61" s="61" t="s">
        <v>173</v>
      </c>
      <c r="D61" s="66"/>
      <c r="E61" s="14" t="s">
        <v>65</v>
      </c>
      <c r="F61" s="16">
        <f>IF(AND(F62&gt;=0,F62&lt;=175),F62,"Неправиль-ний бал")</f>
        <v>0</v>
      </c>
      <c r="G61" s="16">
        <f aca="true" t="shared" si="34" ref="G61:AS61">IF(AND(G62&gt;=0,G62&lt;=175),G62,"Неправиль-ний бал")</f>
        <v>0</v>
      </c>
      <c r="H61" s="16">
        <f t="shared" si="34"/>
        <v>0</v>
      </c>
      <c r="I61" s="16">
        <f t="shared" si="34"/>
        <v>0</v>
      </c>
      <c r="J61" s="16">
        <f t="shared" si="34"/>
        <v>0</v>
      </c>
      <c r="K61" s="16">
        <f t="shared" si="34"/>
        <v>0</v>
      </c>
      <c r="L61" s="16">
        <f t="shared" si="34"/>
        <v>0</v>
      </c>
      <c r="M61" s="16">
        <f t="shared" si="34"/>
        <v>0</v>
      </c>
      <c r="N61" s="16">
        <f t="shared" si="34"/>
        <v>0</v>
      </c>
      <c r="O61" s="16">
        <f t="shared" si="34"/>
        <v>0</v>
      </c>
      <c r="P61" s="16">
        <f t="shared" si="34"/>
        <v>0</v>
      </c>
      <c r="Q61" s="16">
        <f t="shared" si="34"/>
        <v>0</v>
      </c>
      <c r="R61" s="16">
        <f t="shared" si="34"/>
        <v>0</v>
      </c>
      <c r="S61" s="16">
        <f t="shared" si="34"/>
        <v>0</v>
      </c>
      <c r="T61" s="16">
        <f t="shared" si="34"/>
        <v>0</v>
      </c>
      <c r="U61" s="16">
        <f t="shared" si="34"/>
        <v>0</v>
      </c>
      <c r="V61" s="16">
        <f t="shared" si="34"/>
        <v>0</v>
      </c>
      <c r="W61" s="16">
        <f t="shared" si="34"/>
        <v>0</v>
      </c>
      <c r="X61" s="16">
        <f t="shared" si="34"/>
        <v>0</v>
      </c>
      <c r="Y61" s="16">
        <f t="shared" si="34"/>
        <v>0</v>
      </c>
      <c r="Z61" s="16">
        <f t="shared" si="34"/>
        <v>0</v>
      </c>
      <c r="AA61" s="16">
        <f t="shared" si="34"/>
        <v>0</v>
      </c>
      <c r="AB61" s="16">
        <f t="shared" si="34"/>
        <v>0</v>
      </c>
      <c r="AC61" s="16">
        <f t="shared" si="34"/>
        <v>0</v>
      </c>
      <c r="AD61" s="16">
        <f t="shared" si="34"/>
        <v>0</v>
      </c>
      <c r="AE61" s="16">
        <f t="shared" si="34"/>
        <v>0</v>
      </c>
      <c r="AF61" s="16">
        <f t="shared" si="34"/>
        <v>0</v>
      </c>
      <c r="AG61" s="16">
        <f t="shared" si="34"/>
        <v>0</v>
      </c>
      <c r="AH61" s="16">
        <f t="shared" si="34"/>
        <v>0</v>
      </c>
      <c r="AI61" s="16">
        <f t="shared" si="34"/>
        <v>0</v>
      </c>
      <c r="AJ61" s="16">
        <f t="shared" si="34"/>
        <v>0</v>
      </c>
      <c r="AK61" s="16">
        <f t="shared" si="34"/>
        <v>0</v>
      </c>
      <c r="AL61" s="16">
        <f t="shared" si="34"/>
        <v>0</v>
      </c>
      <c r="AM61" s="16">
        <f t="shared" si="34"/>
        <v>0</v>
      </c>
      <c r="AN61" s="16">
        <f t="shared" si="34"/>
        <v>0</v>
      </c>
      <c r="AO61" s="16">
        <f t="shared" si="34"/>
        <v>0</v>
      </c>
      <c r="AP61" s="16">
        <f t="shared" si="34"/>
        <v>0</v>
      </c>
      <c r="AQ61" s="16">
        <f t="shared" si="34"/>
        <v>0</v>
      </c>
      <c r="AR61" s="16">
        <f t="shared" si="34"/>
        <v>0</v>
      </c>
      <c r="AS61" s="16">
        <f t="shared" si="34"/>
        <v>0</v>
      </c>
    </row>
    <row r="62" spans="1:45" ht="25.5" customHeight="1">
      <c r="A62" s="43"/>
      <c r="B62" s="62"/>
      <c r="C62" s="62"/>
      <c r="D62" s="66"/>
      <c r="E62" s="10" t="s">
        <v>61</v>
      </c>
      <c r="F62" s="8"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25.5" customHeight="1">
      <c r="A63" s="43"/>
      <c r="B63" s="61" t="s">
        <v>83</v>
      </c>
      <c r="C63" s="63" t="s">
        <v>178</v>
      </c>
      <c r="D63" s="66"/>
      <c r="E63" s="14" t="s">
        <v>65</v>
      </c>
      <c r="F63" s="16">
        <f>IF(AND(F64&gt;=0,F64&lt;=300),F64,"Неправиль-ний бал")</f>
        <v>0</v>
      </c>
      <c r="G63" s="16">
        <f aca="true" t="shared" si="35" ref="G63:AS63">IF(AND(G64&gt;=0,G64&lt;=300),G64,"Неправиль-ний бал")</f>
        <v>0</v>
      </c>
      <c r="H63" s="16">
        <f t="shared" si="35"/>
        <v>0</v>
      </c>
      <c r="I63" s="16">
        <f t="shared" si="35"/>
        <v>0</v>
      </c>
      <c r="J63" s="16">
        <f t="shared" si="35"/>
        <v>0</v>
      </c>
      <c r="K63" s="16">
        <f t="shared" si="35"/>
        <v>0</v>
      </c>
      <c r="L63" s="16">
        <f t="shared" si="35"/>
        <v>0</v>
      </c>
      <c r="M63" s="16">
        <f t="shared" si="35"/>
        <v>0</v>
      </c>
      <c r="N63" s="16">
        <f t="shared" si="35"/>
        <v>0</v>
      </c>
      <c r="O63" s="16">
        <f t="shared" si="35"/>
        <v>0</v>
      </c>
      <c r="P63" s="16">
        <f t="shared" si="35"/>
        <v>0</v>
      </c>
      <c r="Q63" s="16">
        <f t="shared" si="35"/>
        <v>0</v>
      </c>
      <c r="R63" s="16">
        <f t="shared" si="35"/>
        <v>0</v>
      </c>
      <c r="S63" s="16">
        <f t="shared" si="35"/>
        <v>0</v>
      </c>
      <c r="T63" s="16">
        <f t="shared" si="35"/>
        <v>0</v>
      </c>
      <c r="U63" s="16">
        <f t="shared" si="35"/>
        <v>0</v>
      </c>
      <c r="V63" s="16">
        <f t="shared" si="35"/>
        <v>0</v>
      </c>
      <c r="W63" s="16">
        <f t="shared" si="35"/>
        <v>0</v>
      </c>
      <c r="X63" s="16">
        <f t="shared" si="35"/>
        <v>0</v>
      </c>
      <c r="Y63" s="16">
        <f t="shared" si="35"/>
        <v>0</v>
      </c>
      <c r="Z63" s="16">
        <f t="shared" si="35"/>
        <v>0</v>
      </c>
      <c r="AA63" s="16">
        <f t="shared" si="35"/>
        <v>0</v>
      </c>
      <c r="AB63" s="16">
        <f t="shared" si="35"/>
        <v>0</v>
      </c>
      <c r="AC63" s="16">
        <f t="shared" si="35"/>
        <v>0</v>
      </c>
      <c r="AD63" s="16">
        <f t="shared" si="35"/>
        <v>0</v>
      </c>
      <c r="AE63" s="16">
        <f t="shared" si="35"/>
        <v>0</v>
      </c>
      <c r="AF63" s="16">
        <f t="shared" si="35"/>
        <v>0</v>
      </c>
      <c r="AG63" s="16">
        <f t="shared" si="35"/>
        <v>0</v>
      </c>
      <c r="AH63" s="16">
        <f t="shared" si="35"/>
        <v>0</v>
      </c>
      <c r="AI63" s="16">
        <f t="shared" si="35"/>
        <v>0</v>
      </c>
      <c r="AJ63" s="16">
        <f t="shared" si="35"/>
        <v>0</v>
      </c>
      <c r="AK63" s="16">
        <f t="shared" si="35"/>
        <v>0</v>
      </c>
      <c r="AL63" s="16">
        <f t="shared" si="35"/>
        <v>0</v>
      </c>
      <c r="AM63" s="16">
        <f t="shared" si="35"/>
        <v>0</v>
      </c>
      <c r="AN63" s="16">
        <f t="shared" si="35"/>
        <v>0</v>
      </c>
      <c r="AO63" s="16">
        <f t="shared" si="35"/>
        <v>0</v>
      </c>
      <c r="AP63" s="16">
        <f t="shared" si="35"/>
        <v>0</v>
      </c>
      <c r="AQ63" s="16">
        <f t="shared" si="35"/>
        <v>0</v>
      </c>
      <c r="AR63" s="16">
        <f t="shared" si="35"/>
        <v>0</v>
      </c>
      <c r="AS63" s="16">
        <f t="shared" si="35"/>
        <v>0</v>
      </c>
    </row>
    <row r="64" spans="1:45" ht="25.5" customHeight="1">
      <c r="A64" s="43"/>
      <c r="B64" s="62"/>
      <c r="C64" s="63"/>
      <c r="D64" s="66"/>
      <c r="E64" s="10" t="s">
        <v>61</v>
      </c>
      <c r="F64" s="8"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25.5" customHeight="1">
      <c r="A65" s="43"/>
      <c r="B65" s="61" t="s">
        <v>84</v>
      </c>
      <c r="C65" s="63" t="s">
        <v>174</v>
      </c>
      <c r="D65" s="66"/>
      <c r="E65" s="14" t="s">
        <v>65</v>
      </c>
      <c r="F65" s="16">
        <f>IF(AND(F66&gt;=0,F66&lt;=250),F66,"Неправиль-ний бал")</f>
        <v>0</v>
      </c>
      <c r="G65" s="16">
        <f aca="true" t="shared" si="36" ref="G65:AS65">IF(AND(G66&gt;=0,G66&lt;=250),G66,"Неправиль-ний бал")</f>
        <v>0</v>
      </c>
      <c r="H65" s="16">
        <f t="shared" si="36"/>
        <v>0</v>
      </c>
      <c r="I65" s="16">
        <f t="shared" si="36"/>
        <v>0</v>
      </c>
      <c r="J65" s="16">
        <f t="shared" si="36"/>
        <v>0</v>
      </c>
      <c r="K65" s="16">
        <f t="shared" si="36"/>
        <v>0</v>
      </c>
      <c r="L65" s="16">
        <f t="shared" si="36"/>
        <v>0</v>
      </c>
      <c r="M65" s="16">
        <f t="shared" si="36"/>
        <v>0</v>
      </c>
      <c r="N65" s="16">
        <f t="shared" si="36"/>
        <v>0</v>
      </c>
      <c r="O65" s="16">
        <f t="shared" si="36"/>
        <v>0</v>
      </c>
      <c r="P65" s="16">
        <f t="shared" si="36"/>
        <v>0</v>
      </c>
      <c r="Q65" s="16">
        <f t="shared" si="36"/>
        <v>0</v>
      </c>
      <c r="R65" s="16">
        <f t="shared" si="36"/>
        <v>0</v>
      </c>
      <c r="S65" s="16">
        <f t="shared" si="36"/>
        <v>0</v>
      </c>
      <c r="T65" s="16">
        <f t="shared" si="36"/>
        <v>0</v>
      </c>
      <c r="U65" s="16">
        <f t="shared" si="36"/>
        <v>0</v>
      </c>
      <c r="V65" s="16">
        <f t="shared" si="36"/>
        <v>0</v>
      </c>
      <c r="W65" s="16">
        <f t="shared" si="36"/>
        <v>0</v>
      </c>
      <c r="X65" s="16">
        <f t="shared" si="36"/>
        <v>0</v>
      </c>
      <c r="Y65" s="16">
        <f t="shared" si="36"/>
        <v>0</v>
      </c>
      <c r="Z65" s="16">
        <f t="shared" si="36"/>
        <v>0</v>
      </c>
      <c r="AA65" s="16">
        <f t="shared" si="36"/>
        <v>0</v>
      </c>
      <c r="AB65" s="16">
        <f t="shared" si="36"/>
        <v>0</v>
      </c>
      <c r="AC65" s="16">
        <f t="shared" si="36"/>
        <v>0</v>
      </c>
      <c r="AD65" s="16">
        <f t="shared" si="36"/>
        <v>0</v>
      </c>
      <c r="AE65" s="16">
        <f t="shared" si="36"/>
        <v>0</v>
      </c>
      <c r="AF65" s="16">
        <f t="shared" si="36"/>
        <v>0</v>
      </c>
      <c r="AG65" s="16">
        <f t="shared" si="36"/>
        <v>0</v>
      </c>
      <c r="AH65" s="16">
        <f t="shared" si="36"/>
        <v>0</v>
      </c>
      <c r="AI65" s="16">
        <f t="shared" si="36"/>
        <v>0</v>
      </c>
      <c r="AJ65" s="16">
        <f t="shared" si="36"/>
        <v>0</v>
      </c>
      <c r="AK65" s="16">
        <f t="shared" si="36"/>
        <v>0</v>
      </c>
      <c r="AL65" s="16">
        <f t="shared" si="36"/>
        <v>0</v>
      </c>
      <c r="AM65" s="16">
        <f t="shared" si="36"/>
        <v>0</v>
      </c>
      <c r="AN65" s="16">
        <f t="shared" si="36"/>
        <v>0</v>
      </c>
      <c r="AO65" s="16">
        <f t="shared" si="36"/>
        <v>0</v>
      </c>
      <c r="AP65" s="16">
        <f t="shared" si="36"/>
        <v>0</v>
      </c>
      <c r="AQ65" s="16">
        <f t="shared" si="36"/>
        <v>0</v>
      </c>
      <c r="AR65" s="16">
        <f t="shared" si="36"/>
        <v>0</v>
      </c>
      <c r="AS65" s="16">
        <f t="shared" si="36"/>
        <v>0</v>
      </c>
    </row>
    <row r="66" spans="1:45" ht="25.5" customHeight="1">
      <c r="A66" s="43"/>
      <c r="B66" s="62"/>
      <c r="C66" s="63"/>
      <c r="D66" s="66"/>
      <c r="E66" s="10" t="s">
        <v>61</v>
      </c>
      <c r="F66" s="8"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25.5" customHeight="1">
      <c r="A67" s="43"/>
      <c r="B67" s="61" t="s">
        <v>86</v>
      </c>
      <c r="C67" s="63" t="s">
        <v>170</v>
      </c>
      <c r="D67" s="66"/>
      <c r="E67" s="14" t="s">
        <v>65</v>
      </c>
      <c r="F67" s="16">
        <f>IF(AND(F68&gt;=0,F68&lt;=200),F68,"Неправиль-ний бал")</f>
        <v>200</v>
      </c>
      <c r="G67" s="16">
        <f aca="true" t="shared" si="37" ref="G67:AS67">IF(AND(G68&gt;=0,G68&lt;=200),G68,"Неправиль-ний бал")</f>
        <v>0</v>
      </c>
      <c r="H67" s="16">
        <f t="shared" si="37"/>
        <v>0</v>
      </c>
      <c r="I67" s="16">
        <f t="shared" si="37"/>
        <v>0</v>
      </c>
      <c r="J67" s="16">
        <f t="shared" si="37"/>
        <v>0</v>
      </c>
      <c r="K67" s="16">
        <f t="shared" si="37"/>
        <v>0</v>
      </c>
      <c r="L67" s="16">
        <f t="shared" si="37"/>
        <v>0</v>
      </c>
      <c r="M67" s="16">
        <f t="shared" si="37"/>
        <v>0</v>
      </c>
      <c r="N67" s="16">
        <f t="shared" si="37"/>
        <v>0</v>
      </c>
      <c r="O67" s="16">
        <f t="shared" si="37"/>
        <v>0</v>
      </c>
      <c r="P67" s="16">
        <f t="shared" si="37"/>
        <v>0</v>
      </c>
      <c r="Q67" s="16">
        <f t="shared" si="37"/>
        <v>0</v>
      </c>
      <c r="R67" s="16">
        <f t="shared" si="37"/>
        <v>0</v>
      </c>
      <c r="S67" s="16">
        <f t="shared" si="37"/>
        <v>0</v>
      </c>
      <c r="T67" s="16">
        <f t="shared" si="37"/>
        <v>0</v>
      </c>
      <c r="U67" s="16">
        <f t="shared" si="37"/>
        <v>0</v>
      </c>
      <c r="V67" s="16">
        <f t="shared" si="37"/>
        <v>0</v>
      </c>
      <c r="W67" s="16">
        <f t="shared" si="37"/>
        <v>0</v>
      </c>
      <c r="X67" s="16">
        <f t="shared" si="37"/>
        <v>0</v>
      </c>
      <c r="Y67" s="16">
        <f t="shared" si="37"/>
        <v>0</v>
      </c>
      <c r="Z67" s="16">
        <f t="shared" si="37"/>
        <v>0</v>
      </c>
      <c r="AA67" s="16">
        <f t="shared" si="37"/>
        <v>0</v>
      </c>
      <c r="AB67" s="16">
        <f t="shared" si="37"/>
        <v>0</v>
      </c>
      <c r="AC67" s="16">
        <f t="shared" si="37"/>
        <v>0</v>
      </c>
      <c r="AD67" s="16">
        <f t="shared" si="37"/>
        <v>0</v>
      </c>
      <c r="AE67" s="16">
        <f t="shared" si="37"/>
        <v>0</v>
      </c>
      <c r="AF67" s="16">
        <f t="shared" si="37"/>
        <v>0</v>
      </c>
      <c r="AG67" s="16">
        <f t="shared" si="37"/>
        <v>0</v>
      </c>
      <c r="AH67" s="16">
        <f t="shared" si="37"/>
        <v>0</v>
      </c>
      <c r="AI67" s="16">
        <f t="shared" si="37"/>
        <v>0</v>
      </c>
      <c r="AJ67" s="16">
        <f t="shared" si="37"/>
        <v>0</v>
      </c>
      <c r="AK67" s="16">
        <f t="shared" si="37"/>
        <v>0</v>
      </c>
      <c r="AL67" s="16">
        <f t="shared" si="37"/>
        <v>0</v>
      </c>
      <c r="AM67" s="16">
        <f t="shared" si="37"/>
        <v>0</v>
      </c>
      <c r="AN67" s="16">
        <f t="shared" si="37"/>
        <v>0</v>
      </c>
      <c r="AO67" s="16">
        <f t="shared" si="37"/>
        <v>0</v>
      </c>
      <c r="AP67" s="16">
        <f t="shared" si="37"/>
        <v>0</v>
      </c>
      <c r="AQ67" s="16">
        <f t="shared" si="37"/>
        <v>0</v>
      </c>
      <c r="AR67" s="16">
        <f t="shared" si="37"/>
        <v>0</v>
      </c>
      <c r="AS67" s="16">
        <f t="shared" si="37"/>
        <v>0</v>
      </c>
    </row>
    <row r="68" spans="1:45" ht="25.5" customHeight="1">
      <c r="A68" s="43"/>
      <c r="B68" s="62"/>
      <c r="C68" s="63"/>
      <c r="D68" s="66"/>
      <c r="E68" s="10" t="s">
        <v>61</v>
      </c>
      <c r="F68" s="8">
        <v>200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25.5" customHeight="1">
      <c r="A69" s="43"/>
      <c r="B69" s="61" t="s">
        <v>180</v>
      </c>
      <c r="C69" s="63" t="s">
        <v>176</v>
      </c>
      <c r="D69" s="66"/>
      <c r="E69" s="14" t="s">
        <v>65</v>
      </c>
      <c r="F69" s="16">
        <f>IF(AND(F70&gt;=0,F70&lt;=150),F70,"Неправиль-ний бал")</f>
        <v>0</v>
      </c>
      <c r="G69" s="16">
        <f aca="true" t="shared" si="38" ref="G69:AS69">IF(AND(G70&gt;=0,G70&lt;=150),G70,"Неправиль-ний бал")</f>
        <v>0</v>
      </c>
      <c r="H69" s="16">
        <f t="shared" si="38"/>
        <v>0</v>
      </c>
      <c r="I69" s="16">
        <f t="shared" si="38"/>
        <v>0</v>
      </c>
      <c r="J69" s="16">
        <f t="shared" si="38"/>
        <v>0</v>
      </c>
      <c r="K69" s="16">
        <f t="shared" si="38"/>
        <v>0</v>
      </c>
      <c r="L69" s="16">
        <f t="shared" si="38"/>
        <v>0</v>
      </c>
      <c r="M69" s="16">
        <f t="shared" si="38"/>
        <v>0</v>
      </c>
      <c r="N69" s="16">
        <f t="shared" si="38"/>
        <v>0</v>
      </c>
      <c r="O69" s="16">
        <f t="shared" si="38"/>
        <v>0</v>
      </c>
      <c r="P69" s="16">
        <f t="shared" si="38"/>
        <v>0</v>
      </c>
      <c r="Q69" s="16">
        <f t="shared" si="38"/>
        <v>0</v>
      </c>
      <c r="R69" s="16">
        <f t="shared" si="38"/>
        <v>0</v>
      </c>
      <c r="S69" s="16">
        <f t="shared" si="38"/>
        <v>0</v>
      </c>
      <c r="T69" s="16">
        <f t="shared" si="38"/>
        <v>0</v>
      </c>
      <c r="U69" s="16">
        <f t="shared" si="38"/>
        <v>0</v>
      </c>
      <c r="V69" s="16">
        <f t="shared" si="38"/>
        <v>0</v>
      </c>
      <c r="W69" s="16">
        <f t="shared" si="38"/>
        <v>0</v>
      </c>
      <c r="X69" s="16">
        <f t="shared" si="38"/>
        <v>0</v>
      </c>
      <c r="Y69" s="16">
        <f t="shared" si="38"/>
        <v>0</v>
      </c>
      <c r="Z69" s="16">
        <f t="shared" si="38"/>
        <v>0</v>
      </c>
      <c r="AA69" s="16">
        <f t="shared" si="38"/>
        <v>0</v>
      </c>
      <c r="AB69" s="16">
        <f t="shared" si="38"/>
        <v>0</v>
      </c>
      <c r="AC69" s="16">
        <f t="shared" si="38"/>
        <v>0</v>
      </c>
      <c r="AD69" s="16">
        <f t="shared" si="38"/>
        <v>0</v>
      </c>
      <c r="AE69" s="16">
        <f t="shared" si="38"/>
        <v>0</v>
      </c>
      <c r="AF69" s="16">
        <f t="shared" si="38"/>
        <v>0</v>
      </c>
      <c r="AG69" s="16">
        <f t="shared" si="38"/>
        <v>0</v>
      </c>
      <c r="AH69" s="16">
        <f t="shared" si="38"/>
        <v>0</v>
      </c>
      <c r="AI69" s="16">
        <f t="shared" si="38"/>
        <v>0</v>
      </c>
      <c r="AJ69" s="16">
        <f t="shared" si="38"/>
        <v>0</v>
      </c>
      <c r="AK69" s="16">
        <f t="shared" si="38"/>
        <v>0</v>
      </c>
      <c r="AL69" s="16">
        <f t="shared" si="38"/>
        <v>0</v>
      </c>
      <c r="AM69" s="16">
        <f t="shared" si="38"/>
        <v>0</v>
      </c>
      <c r="AN69" s="16">
        <f t="shared" si="38"/>
        <v>0</v>
      </c>
      <c r="AO69" s="16">
        <f t="shared" si="38"/>
        <v>0</v>
      </c>
      <c r="AP69" s="16">
        <f t="shared" si="38"/>
        <v>0</v>
      </c>
      <c r="AQ69" s="16">
        <f t="shared" si="38"/>
        <v>0</v>
      </c>
      <c r="AR69" s="16">
        <f t="shared" si="38"/>
        <v>0</v>
      </c>
      <c r="AS69" s="16">
        <f t="shared" si="38"/>
        <v>0</v>
      </c>
    </row>
    <row r="70" spans="1:45" ht="25.5" customHeight="1">
      <c r="A70" s="43"/>
      <c r="B70" s="62"/>
      <c r="C70" s="63"/>
      <c r="D70" s="62"/>
      <c r="E70" s="10" t="s">
        <v>61</v>
      </c>
      <c r="F70" s="8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8.75" customHeight="1">
      <c r="A71" s="43">
        <v>2</v>
      </c>
      <c r="B71" s="60" t="s">
        <v>14</v>
      </c>
      <c r="C71" s="60"/>
      <c r="D71" s="60"/>
      <c r="E71" s="39" t="s">
        <v>64</v>
      </c>
      <c r="F71" s="40">
        <f>F72+F74+F76+F78+F80+F82+F84</f>
        <v>0</v>
      </c>
      <c r="G71" s="40">
        <f aca="true" t="shared" si="39" ref="G71:AS71">G72+G74+G76+G78+G80+G82+G84</f>
        <v>0</v>
      </c>
      <c r="H71" s="40">
        <f t="shared" si="39"/>
        <v>0</v>
      </c>
      <c r="I71" s="40">
        <f t="shared" si="39"/>
        <v>0</v>
      </c>
      <c r="J71" s="40">
        <f t="shared" si="39"/>
        <v>0</v>
      </c>
      <c r="K71" s="40">
        <f t="shared" si="39"/>
        <v>0</v>
      </c>
      <c r="L71" s="40">
        <f t="shared" si="39"/>
        <v>0</v>
      </c>
      <c r="M71" s="40">
        <f t="shared" si="39"/>
        <v>0</v>
      </c>
      <c r="N71" s="40">
        <f t="shared" si="39"/>
        <v>0</v>
      </c>
      <c r="O71" s="40">
        <f t="shared" si="39"/>
        <v>0</v>
      </c>
      <c r="P71" s="40">
        <f t="shared" si="39"/>
        <v>0</v>
      </c>
      <c r="Q71" s="40">
        <f t="shared" si="39"/>
        <v>0</v>
      </c>
      <c r="R71" s="40">
        <f t="shared" si="39"/>
        <v>0</v>
      </c>
      <c r="S71" s="40">
        <f t="shared" si="39"/>
        <v>0</v>
      </c>
      <c r="T71" s="40">
        <f t="shared" si="39"/>
        <v>0</v>
      </c>
      <c r="U71" s="40">
        <f t="shared" si="39"/>
        <v>0</v>
      </c>
      <c r="V71" s="40">
        <f t="shared" si="39"/>
        <v>0</v>
      </c>
      <c r="W71" s="40">
        <f t="shared" si="39"/>
        <v>0</v>
      </c>
      <c r="X71" s="40">
        <f t="shared" si="39"/>
        <v>0</v>
      </c>
      <c r="Y71" s="40">
        <f t="shared" si="39"/>
        <v>0</v>
      </c>
      <c r="Z71" s="40">
        <f t="shared" si="39"/>
        <v>0</v>
      </c>
      <c r="AA71" s="40">
        <f t="shared" si="39"/>
        <v>0</v>
      </c>
      <c r="AB71" s="40">
        <f t="shared" si="39"/>
        <v>0</v>
      </c>
      <c r="AC71" s="40">
        <f t="shared" si="39"/>
        <v>0</v>
      </c>
      <c r="AD71" s="40">
        <f t="shared" si="39"/>
        <v>0</v>
      </c>
      <c r="AE71" s="40">
        <f t="shared" si="39"/>
        <v>0</v>
      </c>
      <c r="AF71" s="40">
        <f t="shared" si="39"/>
        <v>0</v>
      </c>
      <c r="AG71" s="40">
        <f t="shared" si="39"/>
        <v>0</v>
      </c>
      <c r="AH71" s="40">
        <f t="shared" si="39"/>
        <v>0</v>
      </c>
      <c r="AI71" s="40">
        <f t="shared" si="39"/>
        <v>0</v>
      </c>
      <c r="AJ71" s="40">
        <f t="shared" si="39"/>
        <v>0</v>
      </c>
      <c r="AK71" s="40">
        <f t="shared" si="39"/>
        <v>0</v>
      </c>
      <c r="AL71" s="40">
        <f t="shared" si="39"/>
        <v>0</v>
      </c>
      <c r="AM71" s="40">
        <f t="shared" si="39"/>
        <v>0</v>
      </c>
      <c r="AN71" s="40">
        <f t="shared" si="39"/>
        <v>0</v>
      </c>
      <c r="AO71" s="40">
        <f t="shared" si="39"/>
        <v>0</v>
      </c>
      <c r="AP71" s="40">
        <f t="shared" si="39"/>
        <v>0</v>
      </c>
      <c r="AQ71" s="40">
        <f t="shared" si="39"/>
        <v>0</v>
      </c>
      <c r="AR71" s="40">
        <f t="shared" si="39"/>
        <v>0</v>
      </c>
      <c r="AS71" s="40">
        <f t="shared" si="39"/>
        <v>0</v>
      </c>
    </row>
    <row r="72" spans="1:45" ht="24.75" customHeight="1">
      <c r="A72" s="43"/>
      <c r="B72" s="61" t="s">
        <v>87</v>
      </c>
      <c r="C72" s="63" t="s">
        <v>171</v>
      </c>
      <c r="D72" s="61" t="s">
        <v>213</v>
      </c>
      <c r="E72" s="14" t="s">
        <v>65</v>
      </c>
      <c r="F72" s="16">
        <f>IF(AND(F73&gt;=0,F73&lt;=300),F73,"Неправиль-ний бал")</f>
        <v>0</v>
      </c>
      <c r="G72" s="16">
        <f aca="true" t="shared" si="40" ref="G72:AS72">IF(AND(G73&gt;=0,G73&lt;=300),G73,"Неправиль-ний бал")</f>
        <v>0</v>
      </c>
      <c r="H72" s="16">
        <f t="shared" si="40"/>
        <v>0</v>
      </c>
      <c r="I72" s="16">
        <f t="shared" si="40"/>
        <v>0</v>
      </c>
      <c r="J72" s="16">
        <f t="shared" si="40"/>
        <v>0</v>
      </c>
      <c r="K72" s="16">
        <f t="shared" si="40"/>
        <v>0</v>
      </c>
      <c r="L72" s="16">
        <f t="shared" si="40"/>
        <v>0</v>
      </c>
      <c r="M72" s="16">
        <f t="shared" si="40"/>
        <v>0</v>
      </c>
      <c r="N72" s="16">
        <f t="shared" si="40"/>
        <v>0</v>
      </c>
      <c r="O72" s="16">
        <f t="shared" si="40"/>
        <v>0</v>
      </c>
      <c r="P72" s="16">
        <f t="shared" si="40"/>
        <v>0</v>
      </c>
      <c r="Q72" s="16">
        <f t="shared" si="40"/>
        <v>0</v>
      </c>
      <c r="R72" s="16">
        <f t="shared" si="40"/>
        <v>0</v>
      </c>
      <c r="S72" s="16">
        <f t="shared" si="40"/>
        <v>0</v>
      </c>
      <c r="T72" s="16">
        <f t="shared" si="40"/>
        <v>0</v>
      </c>
      <c r="U72" s="16">
        <f t="shared" si="40"/>
        <v>0</v>
      </c>
      <c r="V72" s="16">
        <f t="shared" si="40"/>
        <v>0</v>
      </c>
      <c r="W72" s="16">
        <f t="shared" si="40"/>
        <v>0</v>
      </c>
      <c r="X72" s="16">
        <f t="shared" si="40"/>
        <v>0</v>
      </c>
      <c r="Y72" s="16">
        <f t="shared" si="40"/>
        <v>0</v>
      </c>
      <c r="Z72" s="16">
        <f t="shared" si="40"/>
        <v>0</v>
      </c>
      <c r="AA72" s="16">
        <f t="shared" si="40"/>
        <v>0</v>
      </c>
      <c r="AB72" s="16">
        <f t="shared" si="40"/>
        <v>0</v>
      </c>
      <c r="AC72" s="16">
        <f t="shared" si="40"/>
        <v>0</v>
      </c>
      <c r="AD72" s="16">
        <f t="shared" si="40"/>
        <v>0</v>
      </c>
      <c r="AE72" s="16">
        <f t="shared" si="40"/>
        <v>0</v>
      </c>
      <c r="AF72" s="16">
        <f t="shared" si="40"/>
        <v>0</v>
      </c>
      <c r="AG72" s="16">
        <f t="shared" si="40"/>
        <v>0</v>
      </c>
      <c r="AH72" s="16">
        <f t="shared" si="40"/>
        <v>0</v>
      </c>
      <c r="AI72" s="16">
        <f t="shared" si="40"/>
        <v>0</v>
      </c>
      <c r="AJ72" s="16">
        <f t="shared" si="40"/>
        <v>0</v>
      </c>
      <c r="AK72" s="16">
        <f t="shared" si="40"/>
        <v>0</v>
      </c>
      <c r="AL72" s="16">
        <f t="shared" si="40"/>
        <v>0</v>
      </c>
      <c r="AM72" s="16">
        <f t="shared" si="40"/>
        <v>0</v>
      </c>
      <c r="AN72" s="16">
        <f t="shared" si="40"/>
        <v>0</v>
      </c>
      <c r="AO72" s="16">
        <f t="shared" si="40"/>
        <v>0</v>
      </c>
      <c r="AP72" s="16">
        <f t="shared" si="40"/>
        <v>0</v>
      </c>
      <c r="AQ72" s="16">
        <f t="shared" si="40"/>
        <v>0</v>
      </c>
      <c r="AR72" s="16">
        <f t="shared" si="40"/>
        <v>0</v>
      </c>
      <c r="AS72" s="16">
        <f t="shared" si="40"/>
        <v>0</v>
      </c>
    </row>
    <row r="73" spans="1:45" ht="24.75" customHeight="1">
      <c r="A73" s="43"/>
      <c r="B73" s="62"/>
      <c r="C73" s="63"/>
      <c r="D73" s="66"/>
      <c r="E73" s="10" t="s">
        <v>61</v>
      </c>
      <c r="F73" s="8">
        <v>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24.75" customHeight="1">
      <c r="A74" s="43"/>
      <c r="B74" s="61" t="s">
        <v>172</v>
      </c>
      <c r="C74" s="61" t="s">
        <v>173</v>
      </c>
      <c r="D74" s="66"/>
      <c r="E74" s="14" t="s">
        <v>65</v>
      </c>
      <c r="F74" s="16">
        <f>IF(AND(F75&gt;=0,F75&lt;=175),F75,"Неправиль-ний бал")</f>
        <v>0</v>
      </c>
      <c r="G74" s="16">
        <f aca="true" t="shared" si="41" ref="G74:AS74">IF(AND(G75&gt;=0,G75&lt;=175),G75,"Неправиль-ний бал")</f>
        <v>0</v>
      </c>
      <c r="H74" s="16">
        <f t="shared" si="41"/>
        <v>0</v>
      </c>
      <c r="I74" s="16">
        <f t="shared" si="41"/>
        <v>0</v>
      </c>
      <c r="J74" s="16">
        <f t="shared" si="41"/>
        <v>0</v>
      </c>
      <c r="K74" s="16">
        <f t="shared" si="41"/>
        <v>0</v>
      </c>
      <c r="L74" s="16">
        <f t="shared" si="41"/>
        <v>0</v>
      </c>
      <c r="M74" s="16">
        <f t="shared" si="41"/>
        <v>0</v>
      </c>
      <c r="N74" s="16">
        <f t="shared" si="41"/>
        <v>0</v>
      </c>
      <c r="O74" s="16">
        <f t="shared" si="41"/>
        <v>0</v>
      </c>
      <c r="P74" s="16">
        <f t="shared" si="41"/>
        <v>0</v>
      </c>
      <c r="Q74" s="16">
        <f t="shared" si="41"/>
        <v>0</v>
      </c>
      <c r="R74" s="16">
        <f t="shared" si="41"/>
        <v>0</v>
      </c>
      <c r="S74" s="16">
        <f t="shared" si="41"/>
        <v>0</v>
      </c>
      <c r="T74" s="16">
        <f t="shared" si="41"/>
        <v>0</v>
      </c>
      <c r="U74" s="16">
        <f t="shared" si="41"/>
        <v>0</v>
      </c>
      <c r="V74" s="16">
        <f t="shared" si="41"/>
        <v>0</v>
      </c>
      <c r="W74" s="16">
        <f t="shared" si="41"/>
        <v>0</v>
      </c>
      <c r="X74" s="16">
        <f t="shared" si="41"/>
        <v>0</v>
      </c>
      <c r="Y74" s="16">
        <f t="shared" si="41"/>
        <v>0</v>
      </c>
      <c r="Z74" s="16">
        <f t="shared" si="41"/>
        <v>0</v>
      </c>
      <c r="AA74" s="16">
        <f t="shared" si="41"/>
        <v>0</v>
      </c>
      <c r="AB74" s="16">
        <f t="shared" si="41"/>
        <v>0</v>
      </c>
      <c r="AC74" s="16">
        <f t="shared" si="41"/>
        <v>0</v>
      </c>
      <c r="AD74" s="16">
        <f t="shared" si="41"/>
        <v>0</v>
      </c>
      <c r="AE74" s="16">
        <f t="shared" si="41"/>
        <v>0</v>
      </c>
      <c r="AF74" s="16">
        <f t="shared" si="41"/>
        <v>0</v>
      </c>
      <c r="AG74" s="16">
        <f t="shared" si="41"/>
        <v>0</v>
      </c>
      <c r="AH74" s="16">
        <f t="shared" si="41"/>
        <v>0</v>
      </c>
      <c r="AI74" s="16">
        <f t="shared" si="41"/>
        <v>0</v>
      </c>
      <c r="AJ74" s="16">
        <f t="shared" si="41"/>
        <v>0</v>
      </c>
      <c r="AK74" s="16">
        <f t="shared" si="41"/>
        <v>0</v>
      </c>
      <c r="AL74" s="16">
        <f t="shared" si="41"/>
        <v>0</v>
      </c>
      <c r="AM74" s="16">
        <f t="shared" si="41"/>
        <v>0</v>
      </c>
      <c r="AN74" s="16">
        <f t="shared" si="41"/>
        <v>0</v>
      </c>
      <c r="AO74" s="16">
        <f t="shared" si="41"/>
        <v>0</v>
      </c>
      <c r="AP74" s="16">
        <f t="shared" si="41"/>
        <v>0</v>
      </c>
      <c r="AQ74" s="16">
        <f t="shared" si="41"/>
        <v>0</v>
      </c>
      <c r="AR74" s="16">
        <f t="shared" si="41"/>
        <v>0</v>
      </c>
      <c r="AS74" s="16">
        <f t="shared" si="41"/>
        <v>0</v>
      </c>
    </row>
    <row r="75" spans="1:45" ht="24.75" customHeight="1">
      <c r="A75" s="43"/>
      <c r="B75" s="62"/>
      <c r="C75" s="62"/>
      <c r="D75" s="66"/>
      <c r="E75" s="10" t="s">
        <v>61</v>
      </c>
      <c r="F75" s="8"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24.75" customHeight="1">
      <c r="A76" s="43"/>
      <c r="B76" s="61" t="s">
        <v>88</v>
      </c>
      <c r="C76" s="63" t="s">
        <v>174</v>
      </c>
      <c r="D76" s="66"/>
      <c r="E76" s="14" t="s">
        <v>65</v>
      </c>
      <c r="F76" s="16">
        <f>IF(AND(F77&gt;=0,F77&lt;=250),F77,"Неправиль-ний бал")</f>
        <v>0</v>
      </c>
      <c r="G76" s="16">
        <f aca="true" t="shared" si="42" ref="G76:AS76">IF(AND(G77&gt;=0,G77&lt;=250),G77,"Неправиль-ний бал")</f>
        <v>0</v>
      </c>
      <c r="H76" s="16">
        <f t="shared" si="42"/>
        <v>0</v>
      </c>
      <c r="I76" s="16">
        <f t="shared" si="42"/>
        <v>0</v>
      </c>
      <c r="J76" s="16">
        <f t="shared" si="42"/>
        <v>0</v>
      </c>
      <c r="K76" s="16">
        <f t="shared" si="42"/>
        <v>0</v>
      </c>
      <c r="L76" s="16">
        <f t="shared" si="42"/>
        <v>0</v>
      </c>
      <c r="M76" s="16">
        <f t="shared" si="42"/>
        <v>0</v>
      </c>
      <c r="N76" s="16">
        <f t="shared" si="42"/>
        <v>0</v>
      </c>
      <c r="O76" s="16">
        <f t="shared" si="42"/>
        <v>0</v>
      </c>
      <c r="P76" s="16">
        <f t="shared" si="42"/>
        <v>0</v>
      </c>
      <c r="Q76" s="16">
        <f t="shared" si="42"/>
        <v>0</v>
      </c>
      <c r="R76" s="16">
        <f t="shared" si="42"/>
        <v>0</v>
      </c>
      <c r="S76" s="16">
        <f t="shared" si="42"/>
        <v>0</v>
      </c>
      <c r="T76" s="16">
        <f t="shared" si="42"/>
        <v>0</v>
      </c>
      <c r="U76" s="16">
        <f t="shared" si="42"/>
        <v>0</v>
      </c>
      <c r="V76" s="16">
        <f t="shared" si="42"/>
        <v>0</v>
      </c>
      <c r="W76" s="16">
        <f t="shared" si="42"/>
        <v>0</v>
      </c>
      <c r="X76" s="16">
        <f t="shared" si="42"/>
        <v>0</v>
      </c>
      <c r="Y76" s="16">
        <f t="shared" si="42"/>
        <v>0</v>
      </c>
      <c r="Z76" s="16">
        <f t="shared" si="42"/>
        <v>0</v>
      </c>
      <c r="AA76" s="16">
        <f t="shared" si="42"/>
        <v>0</v>
      </c>
      <c r="AB76" s="16">
        <f t="shared" si="42"/>
        <v>0</v>
      </c>
      <c r="AC76" s="16">
        <f t="shared" si="42"/>
        <v>0</v>
      </c>
      <c r="AD76" s="16">
        <f t="shared" si="42"/>
        <v>0</v>
      </c>
      <c r="AE76" s="16">
        <f t="shared" si="42"/>
        <v>0</v>
      </c>
      <c r="AF76" s="16">
        <f t="shared" si="42"/>
        <v>0</v>
      </c>
      <c r="AG76" s="16">
        <f t="shared" si="42"/>
        <v>0</v>
      </c>
      <c r="AH76" s="16">
        <f t="shared" si="42"/>
        <v>0</v>
      </c>
      <c r="AI76" s="16">
        <f t="shared" si="42"/>
        <v>0</v>
      </c>
      <c r="AJ76" s="16">
        <f t="shared" si="42"/>
        <v>0</v>
      </c>
      <c r="AK76" s="16">
        <f t="shared" si="42"/>
        <v>0</v>
      </c>
      <c r="AL76" s="16">
        <f t="shared" si="42"/>
        <v>0</v>
      </c>
      <c r="AM76" s="16">
        <f t="shared" si="42"/>
        <v>0</v>
      </c>
      <c r="AN76" s="16">
        <f t="shared" si="42"/>
        <v>0</v>
      </c>
      <c r="AO76" s="16">
        <f t="shared" si="42"/>
        <v>0</v>
      </c>
      <c r="AP76" s="16">
        <f t="shared" si="42"/>
        <v>0</v>
      </c>
      <c r="AQ76" s="16">
        <f t="shared" si="42"/>
        <v>0</v>
      </c>
      <c r="AR76" s="16">
        <f t="shared" si="42"/>
        <v>0</v>
      </c>
      <c r="AS76" s="16">
        <f t="shared" si="42"/>
        <v>0</v>
      </c>
    </row>
    <row r="77" spans="1:45" ht="24.75" customHeight="1">
      <c r="A77" s="43"/>
      <c r="B77" s="62"/>
      <c r="C77" s="63"/>
      <c r="D77" s="66"/>
      <c r="E77" s="10" t="s">
        <v>61</v>
      </c>
      <c r="F77" s="8">
        <v>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24.75" customHeight="1">
      <c r="A78" s="43"/>
      <c r="B78" s="61" t="s">
        <v>89</v>
      </c>
      <c r="C78" s="63" t="s">
        <v>174</v>
      </c>
      <c r="D78" s="66"/>
      <c r="E78" s="14" t="s">
        <v>65</v>
      </c>
      <c r="F78" s="16">
        <f>IF(AND(F79&gt;=0,F79&lt;=250),F79,"Неправиль-ний бал")</f>
        <v>0</v>
      </c>
      <c r="G78" s="16">
        <f aca="true" t="shared" si="43" ref="G78:AS78">IF(AND(G79&gt;=0,G79&lt;=250),G79,"Неправиль-ний бал")</f>
        <v>0</v>
      </c>
      <c r="H78" s="16">
        <f t="shared" si="43"/>
        <v>0</v>
      </c>
      <c r="I78" s="16">
        <f t="shared" si="43"/>
        <v>0</v>
      </c>
      <c r="J78" s="16">
        <f t="shared" si="43"/>
        <v>0</v>
      </c>
      <c r="K78" s="16">
        <f t="shared" si="43"/>
        <v>0</v>
      </c>
      <c r="L78" s="16">
        <f t="shared" si="43"/>
        <v>0</v>
      </c>
      <c r="M78" s="16">
        <f t="shared" si="43"/>
        <v>0</v>
      </c>
      <c r="N78" s="16">
        <f t="shared" si="43"/>
        <v>0</v>
      </c>
      <c r="O78" s="16">
        <f t="shared" si="43"/>
        <v>0</v>
      </c>
      <c r="P78" s="16">
        <f t="shared" si="43"/>
        <v>0</v>
      </c>
      <c r="Q78" s="16">
        <f t="shared" si="43"/>
        <v>0</v>
      </c>
      <c r="R78" s="16">
        <f t="shared" si="43"/>
        <v>0</v>
      </c>
      <c r="S78" s="16">
        <f t="shared" si="43"/>
        <v>0</v>
      </c>
      <c r="T78" s="16">
        <f t="shared" si="43"/>
        <v>0</v>
      </c>
      <c r="U78" s="16">
        <f t="shared" si="43"/>
        <v>0</v>
      </c>
      <c r="V78" s="16">
        <f t="shared" si="43"/>
        <v>0</v>
      </c>
      <c r="W78" s="16">
        <f t="shared" si="43"/>
        <v>0</v>
      </c>
      <c r="X78" s="16">
        <f t="shared" si="43"/>
        <v>0</v>
      </c>
      <c r="Y78" s="16">
        <f t="shared" si="43"/>
        <v>0</v>
      </c>
      <c r="Z78" s="16">
        <f t="shared" si="43"/>
        <v>0</v>
      </c>
      <c r="AA78" s="16">
        <f t="shared" si="43"/>
        <v>0</v>
      </c>
      <c r="AB78" s="16">
        <f t="shared" si="43"/>
        <v>0</v>
      </c>
      <c r="AC78" s="16">
        <f t="shared" si="43"/>
        <v>0</v>
      </c>
      <c r="AD78" s="16">
        <f t="shared" si="43"/>
        <v>0</v>
      </c>
      <c r="AE78" s="16">
        <f t="shared" si="43"/>
        <v>0</v>
      </c>
      <c r="AF78" s="16">
        <f t="shared" si="43"/>
        <v>0</v>
      </c>
      <c r="AG78" s="16">
        <f t="shared" si="43"/>
        <v>0</v>
      </c>
      <c r="AH78" s="16">
        <f t="shared" si="43"/>
        <v>0</v>
      </c>
      <c r="AI78" s="16">
        <f t="shared" si="43"/>
        <v>0</v>
      </c>
      <c r="AJ78" s="16">
        <f t="shared" si="43"/>
        <v>0</v>
      </c>
      <c r="AK78" s="16">
        <f t="shared" si="43"/>
        <v>0</v>
      </c>
      <c r="AL78" s="16">
        <f t="shared" si="43"/>
        <v>0</v>
      </c>
      <c r="AM78" s="16">
        <f t="shared" si="43"/>
        <v>0</v>
      </c>
      <c r="AN78" s="16">
        <f t="shared" si="43"/>
        <v>0</v>
      </c>
      <c r="AO78" s="16">
        <f t="shared" si="43"/>
        <v>0</v>
      </c>
      <c r="AP78" s="16">
        <f t="shared" si="43"/>
        <v>0</v>
      </c>
      <c r="AQ78" s="16">
        <f t="shared" si="43"/>
        <v>0</v>
      </c>
      <c r="AR78" s="16">
        <f t="shared" si="43"/>
        <v>0</v>
      </c>
      <c r="AS78" s="16">
        <f t="shared" si="43"/>
        <v>0</v>
      </c>
    </row>
    <row r="79" spans="1:45" ht="24.75" customHeight="1">
      <c r="A79" s="43"/>
      <c r="B79" s="62"/>
      <c r="C79" s="63"/>
      <c r="D79" s="66"/>
      <c r="E79" s="10" t="s">
        <v>61</v>
      </c>
      <c r="F79" s="8"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24.75" customHeight="1">
      <c r="A80" s="43"/>
      <c r="B80" s="61" t="s">
        <v>90</v>
      </c>
      <c r="C80" s="63" t="s">
        <v>170</v>
      </c>
      <c r="D80" s="66"/>
      <c r="E80" s="14" t="s">
        <v>65</v>
      </c>
      <c r="F80" s="16">
        <f>IF(AND(F81&gt;=0,F81&lt;=200),F81,"Неправиль-ний бал")</f>
        <v>0</v>
      </c>
      <c r="G80" s="16">
        <f aca="true" t="shared" si="44" ref="G80:AS80">IF(AND(G81&gt;=0,G81&lt;=200),G81,"Неправиль-ний бал")</f>
        <v>0</v>
      </c>
      <c r="H80" s="16">
        <f t="shared" si="44"/>
        <v>0</v>
      </c>
      <c r="I80" s="16">
        <f t="shared" si="44"/>
        <v>0</v>
      </c>
      <c r="J80" s="16">
        <f t="shared" si="44"/>
        <v>0</v>
      </c>
      <c r="K80" s="16">
        <f t="shared" si="44"/>
        <v>0</v>
      </c>
      <c r="L80" s="16">
        <f t="shared" si="44"/>
        <v>0</v>
      </c>
      <c r="M80" s="16">
        <f t="shared" si="44"/>
        <v>0</v>
      </c>
      <c r="N80" s="16">
        <f t="shared" si="44"/>
        <v>0</v>
      </c>
      <c r="O80" s="16">
        <f t="shared" si="44"/>
        <v>0</v>
      </c>
      <c r="P80" s="16">
        <f t="shared" si="44"/>
        <v>0</v>
      </c>
      <c r="Q80" s="16">
        <f t="shared" si="44"/>
        <v>0</v>
      </c>
      <c r="R80" s="16">
        <f t="shared" si="44"/>
        <v>0</v>
      </c>
      <c r="S80" s="16">
        <f t="shared" si="44"/>
        <v>0</v>
      </c>
      <c r="T80" s="16">
        <f t="shared" si="44"/>
        <v>0</v>
      </c>
      <c r="U80" s="16">
        <f t="shared" si="44"/>
        <v>0</v>
      </c>
      <c r="V80" s="16">
        <f t="shared" si="44"/>
        <v>0</v>
      </c>
      <c r="W80" s="16">
        <f t="shared" si="44"/>
        <v>0</v>
      </c>
      <c r="X80" s="16">
        <f t="shared" si="44"/>
        <v>0</v>
      </c>
      <c r="Y80" s="16">
        <f t="shared" si="44"/>
        <v>0</v>
      </c>
      <c r="Z80" s="16">
        <f t="shared" si="44"/>
        <v>0</v>
      </c>
      <c r="AA80" s="16">
        <f t="shared" si="44"/>
        <v>0</v>
      </c>
      <c r="AB80" s="16">
        <f t="shared" si="44"/>
        <v>0</v>
      </c>
      <c r="AC80" s="16">
        <f t="shared" si="44"/>
        <v>0</v>
      </c>
      <c r="AD80" s="16">
        <f t="shared" si="44"/>
        <v>0</v>
      </c>
      <c r="AE80" s="16">
        <f t="shared" si="44"/>
        <v>0</v>
      </c>
      <c r="AF80" s="16">
        <f t="shared" si="44"/>
        <v>0</v>
      </c>
      <c r="AG80" s="16">
        <f t="shared" si="44"/>
        <v>0</v>
      </c>
      <c r="AH80" s="16">
        <f t="shared" si="44"/>
        <v>0</v>
      </c>
      <c r="AI80" s="16">
        <f t="shared" si="44"/>
        <v>0</v>
      </c>
      <c r="AJ80" s="16">
        <f t="shared" si="44"/>
        <v>0</v>
      </c>
      <c r="AK80" s="16">
        <f t="shared" si="44"/>
        <v>0</v>
      </c>
      <c r="AL80" s="16">
        <f t="shared" si="44"/>
        <v>0</v>
      </c>
      <c r="AM80" s="16">
        <f t="shared" si="44"/>
        <v>0</v>
      </c>
      <c r="AN80" s="16">
        <f t="shared" si="44"/>
        <v>0</v>
      </c>
      <c r="AO80" s="16">
        <f t="shared" si="44"/>
        <v>0</v>
      </c>
      <c r="AP80" s="16">
        <f t="shared" si="44"/>
        <v>0</v>
      </c>
      <c r="AQ80" s="16">
        <f t="shared" si="44"/>
        <v>0</v>
      </c>
      <c r="AR80" s="16">
        <f t="shared" si="44"/>
        <v>0</v>
      </c>
      <c r="AS80" s="16">
        <f t="shared" si="44"/>
        <v>0</v>
      </c>
    </row>
    <row r="81" spans="1:45" ht="24.75" customHeight="1">
      <c r="A81" s="43"/>
      <c r="B81" s="62"/>
      <c r="C81" s="63"/>
      <c r="D81" s="66"/>
      <c r="E81" s="10" t="s">
        <v>61</v>
      </c>
      <c r="F81" s="8">
        <v>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24.75" customHeight="1">
      <c r="A82" s="43"/>
      <c r="B82" s="61" t="s">
        <v>175</v>
      </c>
      <c r="C82" s="61" t="s">
        <v>176</v>
      </c>
      <c r="D82" s="66"/>
      <c r="E82" s="14" t="s">
        <v>65</v>
      </c>
      <c r="F82" s="16">
        <f>IF(AND(F83&gt;=0,F83&lt;=150),F83,"Неправиль-ний бал")</f>
        <v>0</v>
      </c>
      <c r="G82" s="16">
        <f aca="true" t="shared" si="45" ref="G82:AS82">IF(AND(G83&gt;=0,G83&lt;=150),G83,"Неправиль-ний бал")</f>
        <v>0</v>
      </c>
      <c r="H82" s="16">
        <f t="shared" si="45"/>
        <v>0</v>
      </c>
      <c r="I82" s="16">
        <f t="shared" si="45"/>
        <v>0</v>
      </c>
      <c r="J82" s="16">
        <f t="shared" si="45"/>
        <v>0</v>
      </c>
      <c r="K82" s="16">
        <f t="shared" si="45"/>
        <v>0</v>
      </c>
      <c r="L82" s="16">
        <f t="shared" si="45"/>
        <v>0</v>
      </c>
      <c r="M82" s="16">
        <f t="shared" si="45"/>
        <v>0</v>
      </c>
      <c r="N82" s="16">
        <f t="shared" si="45"/>
        <v>0</v>
      </c>
      <c r="O82" s="16">
        <f t="shared" si="45"/>
        <v>0</v>
      </c>
      <c r="P82" s="16">
        <f t="shared" si="45"/>
        <v>0</v>
      </c>
      <c r="Q82" s="16">
        <f t="shared" si="45"/>
        <v>0</v>
      </c>
      <c r="R82" s="16">
        <f t="shared" si="45"/>
        <v>0</v>
      </c>
      <c r="S82" s="16">
        <f t="shared" si="45"/>
        <v>0</v>
      </c>
      <c r="T82" s="16">
        <f t="shared" si="45"/>
        <v>0</v>
      </c>
      <c r="U82" s="16">
        <f t="shared" si="45"/>
        <v>0</v>
      </c>
      <c r="V82" s="16">
        <f t="shared" si="45"/>
        <v>0</v>
      </c>
      <c r="W82" s="16">
        <f t="shared" si="45"/>
        <v>0</v>
      </c>
      <c r="X82" s="16">
        <f t="shared" si="45"/>
        <v>0</v>
      </c>
      <c r="Y82" s="16">
        <f t="shared" si="45"/>
        <v>0</v>
      </c>
      <c r="Z82" s="16">
        <f t="shared" si="45"/>
        <v>0</v>
      </c>
      <c r="AA82" s="16">
        <f t="shared" si="45"/>
        <v>0</v>
      </c>
      <c r="AB82" s="16">
        <f t="shared" si="45"/>
        <v>0</v>
      </c>
      <c r="AC82" s="16">
        <f t="shared" si="45"/>
        <v>0</v>
      </c>
      <c r="AD82" s="16">
        <f t="shared" si="45"/>
        <v>0</v>
      </c>
      <c r="AE82" s="16">
        <f t="shared" si="45"/>
        <v>0</v>
      </c>
      <c r="AF82" s="16">
        <f t="shared" si="45"/>
        <v>0</v>
      </c>
      <c r="AG82" s="16">
        <f t="shared" si="45"/>
        <v>0</v>
      </c>
      <c r="AH82" s="16">
        <f t="shared" si="45"/>
        <v>0</v>
      </c>
      <c r="AI82" s="16">
        <f t="shared" si="45"/>
        <v>0</v>
      </c>
      <c r="AJ82" s="16">
        <f t="shared" si="45"/>
        <v>0</v>
      </c>
      <c r="AK82" s="16">
        <f t="shared" si="45"/>
        <v>0</v>
      </c>
      <c r="AL82" s="16">
        <f t="shared" si="45"/>
        <v>0</v>
      </c>
      <c r="AM82" s="16">
        <f t="shared" si="45"/>
        <v>0</v>
      </c>
      <c r="AN82" s="16">
        <f t="shared" si="45"/>
        <v>0</v>
      </c>
      <c r="AO82" s="16">
        <f t="shared" si="45"/>
        <v>0</v>
      </c>
      <c r="AP82" s="16">
        <f t="shared" si="45"/>
        <v>0</v>
      </c>
      <c r="AQ82" s="16">
        <f t="shared" si="45"/>
        <v>0</v>
      </c>
      <c r="AR82" s="16">
        <f t="shared" si="45"/>
        <v>0</v>
      </c>
      <c r="AS82" s="16">
        <f t="shared" si="45"/>
        <v>0</v>
      </c>
    </row>
    <row r="83" spans="1:45" ht="24.75" customHeight="1">
      <c r="A83" s="43"/>
      <c r="B83" s="62"/>
      <c r="C83" s="62"/>
      <c r="D83" s="66"/>
      <c r="E83" s="10" t="s">
        <v>61</v>
      </c>
      <c r="F83" s="8">
        <v>0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24.75" customHeight="1">
      <c r="A84" s="43"/>
      <c r="B84" s="61" t="s">
        <v>91</v>
      </c>
      <c r="C84" s="63" t="s">
        <v>173</v>
      </c>
      <c r="D84" s="66"/>
      <c r="E84" s="14" t="s">
        <v>65</v>
      </c>
      <c r="F84" s="16">
        <f>IF(AND(F85&gt;=0,F85&lt;=175),F85,"Неправиль-ний бал")</f>
        <v>0</v>
      </c>
      <c r="G84" s="16">
        <f aca="true" t="shared" si="46" ref="G84:AS84">IF(AND(G85&gt;=0,G85&lt;=175),G85,"Неправиль-ний бал")</f>
        <v>0</v>
      </c>
      <c r="H84" s="16">
        <f t="shared" si="46"/>
        <v>0</v>
      </c>
      <c r="I84" s="16">
        <f t="shared" si="46"/>
        <v>0</v>
      </c>
      <c r="J84" s="16">
        <f t="shared" si="46"/>
        <v>0</v>
      </c>
      <c r="K84" s="16">
        <f t="shared" si="46"/>
        <v>0</v>
      </c>
      <c r="L84" s="16">
        <f t="shared" si="46"/>
        <v>0</v>
      </c>
      <c r="M84" s="16">
        <f t="shared" si="46"/>
        <v>0</v>
      </c>
      <c r="N84" s="16">
        <f t="shared" si="46"/>
        <v>0</v>
      </c>
      <c r="O84" s="16">
        <f t="shared" si="46"/>
        <v>0</v>
      </c>
      <c r="P84" s="16">
        <f t="shared" si="46"/>
        <v>0</v>
      </c>
      <c r="Q84" s="16">
        <f t="shared" si="46"/>
        <v>0</v>
      </c>
      <c r="R84" s="16">
        <f t="shared" si="46"/>
        <v>0</v>
      </c>
      <c r="S84" s="16">
        <f t="shared" si="46"/>
        <v>0</v>
      </c>
      <c r="T84" s="16">
        <f t="shared" si="46"/>
        <v>0</v>
      </c>
      <c r="U84" s="16">
        <f t="shared" si="46"/>
        <v>0</v>
      </c>
      <c r="V84" s="16">
        <f t="shared" si="46"/>
        <v>0</v>
      </c>
      <c r="W84" s="16">
        <f t="shared" si="46"/>
        <v>0</v>
      </c>
      <c r="X84" s="16">
        <f t="shared" si="46"/>
        <v>0</v>
      </c>
      <c r="Y84" s="16">
        <f t="shared" si="46"/>
        <v>0</v>
      </c>
      <c r="Z84" s="16">
        <f t="shared" si="46"/>
        <v>0</v>
      </c>
      <c r="AA84" s="16">
        <f t="shared" si="46"/>
        <v>0</v>
      </c>
      <c r="AB84" s="16">
        <f t="shared" si="46"/>
        <v>0</v>
      </c>
      <c r="AC84" s="16">
        <f t="shared" si="46"/>
        <v>0</v>
      </c>
      <c r="AD84" s="16">
        <f t="shared" si="46"/>
        <v>0</v>
      </c>
      <c r="AE84" s="16">
        <f t="shared" si="46"/>
        <v>0</v>
      </c>
      <c r="AF84" s="16">
        <f t="shared" si="46"/>
        <v>0</v>
      </c>
      <c r="AG84" s="16">
        <f t="shared" si="46"/>
        <v>0</v>
      </c>
      <c r="AH84" s="16">
        <f t="shared" si="46"/>
        <v>0</v>
      </c>
      <c r="AI84" s="16">
        <f t="shared" si="46"/>
        <v>0</v>
      </c>
      <c r="AJ84" s="16">
        <f t="shared" si="46"/>
        <v>0</v>
      </c>
      <c r="AK84" s="16">
        <f t="shared" si="46"/>
        <v>0</v>
      </c>
      <c r="AL84" s="16">
        <f t="shared" si="46"/>
        <v>0</v>
      </c>
      <c r="AM84" s="16">
        <f t="shared" si="46"/>
        <v>0</v>
      </c>
      <c r="AN84" s="16">
        <f t="shared" si="46"/>
        <v>0</v>
      </c>
      <c r="AO84" s="16">
        <f t="shared" si="46"/>
        <v>0</v>
      </c>
      <c r="AP84" s="16">
        <f t="shared" si="46"/>
        <v>0</v>
      </c>
      <c r="AQ84" s="16">
        <f t="shared" si="46"/>
        <v>0</v>
      </c>
      <c r="AR84" s="16">
        <f t="shared" si="46"/>
        <v>0</v>
      </c>
      <c r="AS84" s="16">
        <f t="shared" si="46"/>
        <v>0</v>
      </c>
    </row>
    <row r="85" spans="1:45" ht="24.75" customHeight="1">
      <c r="A85" s="43"/>
      <c r="B85" s="62"/>
      <c r="C85" s="63"/>
      <c r="D85" s="62"/>
      <c r="E85" s="10" t="s">
        <v>61</v>
      </c>
      <c r="F85" s="8">
        <v>0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8.75">
      <c r="A86" s="43">
        <v>3</v>
      </c>
      <c r="B86" s="60" t="s">
        <v>211</v>
      </c>
      <c r="C86" s="60"/>
      <c r="D86" s="60"/>
      <c r="E86" s="39" t="s">
        <v>64</v>
      </c>
      <c r="F86" s="40">
        <f>F87+F89</f>
        <v>0</v>
      </c>
      <c r="G86" s="40">
        <f aca="true" t="shared" si="47" ref="G86:AS86">G87+G89</f>
        <v>0</v>
      </c>
      <c r="H86" s="40">
        <f t="shared" si="47"/>
        <v>0</v>
      </c>
      <c r="I86" s="40">
        <f t="shared" si="47"/>
        <v>0</v>
      </c>
      <c r="J86" s="40">
        <f t="shared" si="47"/>
        <v>0</v>
      </c>
      <c r="K86" s="40">
        <f t="shared" si="47"/>
        <v>0</v>
      </c>
      <c r="L86" s="40">
        <f t="shared" si="47"/>
        <v>0</v>
      </c>
      <c r="M86" s="40">
        <f t="shared" si="47"/>
        <v>0</v>
      </c>
      <c r="N86" s="40">
        <f t="shared" si="47"/>
        <v>0</v>
      </c>
      <c r="O86" s="40">
        <f t="shared" si="47"/>
        <v>0</v>
      </c>
      <c r="P86" s="40">
        <f t="shared" si="47"/>
        <v>0</v>
      </c>
      <c r="Q86" s="40">
        <f t="shared" si="47"/>
        <v>0</v>
      </c>
      <c r="R86" s="40">
        <f t="shared" si="47"/>
        <v>0</v>
      </c>
      <c r="S86" s="40">
        <f t="shared" si="47"/>
        <v>0</v>
      </c>
      <c r="T86" s="40">
        <f t="shared" si="47"/>
        <v>0</v>
      </c>
      <c r="U86" s="40">
        <f t="shared" si="47"/>
        <v>0</v>
      </c>
      <c r="V86" s="40">
        <f t="shared" si="47"/>
        <v>0</v>
      </c>
      <c r="W86" s="40">
        <f t="shared" si="47"/>
        <v>0</v>
      </c>
      <c r="X86" s="40">
        <f t="shared" si="47"/>
        <v>0</v>
      </c>
      <c r="Y86" s="40">
        <f t="shared" si="47"/>
        <v>0</v>
      </c>
      <c r="Z86" s="40">
        <f t="shared" si="47"/>
        <v>0</v>
      </c>
      <c r="AA86" s="40">
        <f t="shared" si="47"/>
        <v>0</v>
      </c>
      <c r="AB86" s="40">
        <f t="shared" si="47"/>
        <v>0</v>
      </c>
      <c r="AC86" s="40">
        <f t="shared" si="47"/>
        <v>0</v>
      </c>
      <c r="AD86" s="40">
        <f t="shared" si="47"/>
        <v>0</v>
      </c>
      <c r="AE86" s="40">
        <f t="shared" si="47"/>
        <v>0</v>
      </c>
      <c r="AF86" s="40">
        <f t="shared" si="47"/>
        <v>0</v>
      </c>
      <c r="AG86" s="40">
        <f t="shared" si="47"/>
        <v>0</v>
      </c>
      <c r="AH86" s="40">
        <f t="shared" si="47"/>
        <v>0</v>
      </c>
      <c r="AI86" s="40">
        <f t="shared" si="47"/>
        <v>0</v>
      </c>
      <c r="AJ86" s="40">
        <f t="shared" si="47"/>
        <v>0</v>
      </c>
      <c r="AK86" s="40">
        <f t="shared" si="47"/>
        <v>0</v>
      </c>
      <c r="AL86" s="40">
        <f t="shared" si="47"/>
        <v>0</v>
      </c>
      <c r="AM86" s="40">
        <f t="shared" si="47"/>
        <v>0</v>
      </c>
      <c r="AN86" s="40">
        <f t="shared" si="47"/>
        <v>0</v>
      </c>
      <c r="AO86" s="40">
        <f t="shared" si="47"/>
        <v>0</v>
      </c>
      <c r="AP86" s="40">
        <f t="shared" si="47"/>
        <v>0</v>
      </c>
      <c r="AQ86" s="40">
        <f t="shared" si="47"/>
        <v>0</v>
      </c>
      <c r="AR86" s="40">
        <f t="shared" si="47"/>
        <v>0</v>
      </c>
      <c r="AS86" s="40">
        <f t="shared" si="47"/>
        <v>0</v>
      </c>
    </row>
    <row r="87" spans="1:45" ht="31.5" customHeight="1">
      <c r="A87" s="43"/>
      <c r="B87" s="61" t="s">
        <v>121</v>
      </c>
      <c r="C87" s="61" t="s">
        <v>170</v>
      </c>
      <c r="D87" s="61" t="s">
        <v>213</v>
      </c>
      <c r="E87" s="14" t="s">
        <v>65</v>
      </c>
      <c r="F87" s="16">
        <f>IF(AND(F88&gt;=0,F88&lt;=200),F88,"Неправиль-ний бал")</f>
        <v>0</v>
      </c>
      <c r="G87" s="16">
        <f aca="true" t="shared" si="48" ref="G87:AS87">IF(AND(G88&gt;=0,G88&lt;=200),G88,"Неправиль-ний бал")</f>
        <v>0</v>
      </c>
      <c r="H87" s="16">
        <f t="shared" si="48"/>
        <v>0</v>
      </c>
      <c r="I87" s="16">
        <f t="shared" si="48"/>
        <v>0</v>
      </c>
      <c r="J87" s="16">
        <f t="shared" si="48"/>
        <v>0</v>
      </c>
      <c r="K87" s="16">
        <f t="shared" si="48"/>
        <v>0</v>
      </c>
      <c r="L87" s="16">
        <f t="shared" si="48"/>
        <v>0</v>
      </c>
      <c r="M87" s="16">
        <f t="shared" si="48"/>
        <v>0</v>
      </c>
      <c r="N87" s="16">
        <f t="shared" si="48"/>
        <v>0</v>
      </c>
      <c r="O87" s="16">
        <f t="shared" si="48"/>
        <v>0</v>
      </c>
      <c r="P87" s="16">
        <f t="shared" si="48"/>
        <v>0</v>
      </c>
      <c r="Q87" s="16">
        <f t="shared" si="48"/>
        <v>0</v>
      </c>
      <c r="R87" s="16">
        <f t="shared" si="48"/>
        <v>0</v>
      </c>
      <c r="S87" s="16">
        <f t="shared" si="48"/>
        <v>0</v>
      </c>
      <c r="T87" s="16">
        <f t="shared" si="48"/>
        <v>0</v>
      </c>
      <c r="U87" s="16">
        <f t="shared" si="48"/>
        <v>0</v>
      </c>
      <c r="V87" s="16">
        <f t="shared" si="48"/>
        <v>0</v>
      </c>
      <c r="W87" s="16">
        <f t="shared" si="48"/>
        <v>0</v>
      </c>
      <c r="X87" s="16">
        <f t="shared" si="48"/>
        <v>0</v>
      </c>
      <c r="Y87" s="16">
        <f t="shared" si="48"/>
        <v>0</v>
      </c>
      <c r="Z87" s="16">
        <f t="shared" si="48"/>
        <v>0</v>
      </c>
      <c r="AA87" s="16">
        <f t="shared" si="48"/>
        <v>0</v>
      </c>
      <c r="AB87" s="16">
        <f t="shared" si="48"/>
        <v>0</v>
      </c>
      <c r="AC87" s="16">
        <f t="shared" si="48"/>
        <v>0</v>
      </c>
      <c r="AD87" s="16">
        <f t="shared" si="48"/>
        <v>0</v>
      </c>
      <c r="AE87" s="16">
        <f t="shared" si="48"/>
        <v>0</v>
      </c>
      <c r="AF87" s="16">
        <f t="shared" si="48"/>
        <v>0</v>
      </c>
      <c r="AG87" s="16">
        <f t="shared" si="48"/>
        <v>0</v>
      </c>
      <c r="AH87" s="16">
        <f t="shared" si="48"/>
        <v>0</v>
      </c>
      <c r="AI87" s="16">
        <f t="shared" si="48"/>
        <v>0</v>
      </c>
      <c r="AJ87" s="16">
        <f t="shared" si="48"/>
        <v>0</v>
      </c>
      <c r="AK87" s="16">
        <f t="shared" si="48"/>
        <v>0</v>
      </c>
      <c r="AL87" s="16">
        <f t="shared" si="48"/>
        <v>0</v>
      </c>
      <c r="AM87" s="16">
        <f t="shared" si="48"/>
        <v>0</v>
      </c>
      <c r="AN87" s="16">
        <f t="shared" si="48"/>
        <v>0</v>
      </c>
      <c r="AO87" s="16">
        <f t="shared" si="48"/>
        <v>0</v>
      </c>
      <c r="AP87" s="16">
        <f t="shared" si="48"/>
        <v>0</v>
      </c>
      <c r="AQ87" s="16">
        <f t="shared" si="48"/>
        <v>0</v>
      </c>
      <c r="AR87" s="16">
        <f t="shared" si="48"/>
        <v>0</v>
      </c>
      <c r="AS87" s="16">
        <f t="shared" si="48"/>
        <v>0</v>
      </c>
    </row>
    <row r="88" spans="1:45" ht="44.25" customHeight="1">
      <c r="A88" s="43"/>
      <c r="B88" s="62"/>
      <c r="C88" s="62"/>
      <c r="D88" s="66"/>
      <c r="E88" s="10" t="s">
        <v>61</v>
      </c>
      <c r="F88" s="8">
        <v>0</v>
      </c>
      <c r="G88" s="8">
        <v>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6.5" customHeight="1">
      <c r="A89" s="43"/>
      <c r="B89" s="61" t="s">
        <v>122</v>
      </c>
      <c r="C89" s="63" t="s">
        <v>143</v>
      </c>
      <c r="D89" s="66"/>
      <c r="E89" s="14" t="s">
        <v>65</v>
      </c>
      <c r="F89" s="16">
        <f>IF(AND(F90&gt;=0,F90&lt;=50),F90,"Неправиль-ний бал")</f>
        <v>0</v>
      </c>
      <c r="G89" s="16">
        <f aca="true" t="shared" si="49" ref="G89:AS89">IF(AND(G90&gt;=0,G90&lt;=50),G90,"Неправиль-ний бал")</f>
        <v>0</v>
      </c>
      <c r="H89" s="16">
        <f t="shared" si="49"/>
        <v>0</v>
      </c>
      <c r="I89" s="16">
        <f t="shared" si="49"/>
        <v>0</v>
      </c>
      <c r="J89" s="16">
        <f t="shared" si="49"/>
        <v>0</v>
      </c>
      <c r="K89" s="16">
        <f t="shared" si="49"/>
        <v>0</v>
      </c>
      <c r="L89" s="16">
        <f t="shared" si="49"/>
        <v>0</v>
      </c>
      <c r="M89" s="16">
        <f t="shared" si="49"/>
        <v>0</v>
      </c>
      <c r="N89" s="16">
        <f t="shared" si="49"/>
        <v>0</v>
      </c>
      <c r="O89" s="16">
        <f t="shared" si="49"/>
        <v>0</v>
      </c>
      <c r="P89" s="16">
        <f t="shared" si="49"/>
        <v>0</v>
      </c>
      <c r="Q89" s="16">
        <f t="shared" si="49"/>
        <v>0</v>
      </c>
      <c r="R89" s="16">
        <f t="shared" si="49"/>
        <v>0</v>
      </c>
      <c r="S89" s="16">
        <f t="shared" si="49"/>
        <v>0</v>
      </c>
      <c r="T89" s="16">
        <f t="shared" si="49"/>
        <v>0</v>
      </c>
      <c r="U89" s="16">
        <f t="shared" si="49"/>
        <v>0</v>
      </c>
      <c r="V89" s="16">
        <f t="shared" si="49"/>
        <v>0</v>
      </c>
      <c r="W89" s="16">
        <f t="shared" si="49"/>
        <v>0</v>
      </c>
      <c r="X89" s="16">
        <f t="shared" si="49"/>
        <v>0</v>
      </c>
      <c r="Y89" s="16">
        <f t="shared" si="49"/>
        <v>0</v>
      </c>
      <c r="Z89" s="16">
        <f t="shared" si="49"/>
        <v>0</v>
      </c>
      <c r="AA89" s="16">
        <f t="shared" si="49"/>
        <v>0</v>
      </c>
      <c r="AB89" s="16">
        <f t="shared" si="49"/>
        <v>0</v>
      </c>
      <c r="AC89" s="16">
        <f t="shared" si="49"/>
        <v>0</v>
      </c>
      <c r="AD89" s="16">
        <f t="shared" si="49"/>
        <v>0</v>
      </c>
      <c r="AE89" s="16">
        <f t="shared" si="49"/>
        <v>0</v>
      </c>
      <c r="AF89" s="16">
        <f t="shared" si="49"/>
        <v>0</v>
      </c>
      <c r="AG89" s="16">
        <f t="shared" si="49"/>
        <v>0</v>
      </c>
      <c r="AH89" s="16">
        <f t="shared" si="49"/>
        <v>0</v>
      </c>
      <c r="AI89" s="16">
        <f t="shared" si="49"/>
        <v>0</v>
      </c>
      <c r="AJ89" s="16">
        <f t="shared" si="49"/>
        <v>0</v>
      </c>
      <c r="AK89" s="16">
        <f t="shared" si="49"/>
        <v>0</v>
      </c>
      <c r="AL89" s="16">
        <f t="shared" si="49"/>
        <v>0</v>
      </c>
      <c r="AM89" s="16">
        <f t="shared" si="49"/>
        <v>0</v>
      </c>
      <c r="AN89" s="16">
        <f t="shared" si="49"/>
        <v>0</v>
      </c>
      <c r="AO89" s="16">
        <f t="shared" si="49"/>
        <v>0</v>
      </c>
      <c r="AP89" s="16">
        <f t="shared" si="49"/>
        <v>0</v>
      </c>
      <c r="AQ89" s="16">
        <f t="shared" si="49"/>
        <v>0</v>
      </c>
      <c r="AR89" s="16">
        <f t="shared" si="49"/>
        <v>0</v>
      </c>
      <c r="AS89" s="16">
        <f t="shared" si="49"/>
        <v>0</v>
      </c>
    </row>
    <row r="90" spans="1:45" ht="38.25" customHeight="1">
      <c r="A90" s="43"/>
      <c r="B90" s="62"/>
      <c r="C90" s="63"/>
      <c r="D90" s="66"/>
      <c r="E90" s="10" t="s">
        <v>61</v>
      </c>
      <c r="F90" s="8">
        <v>0</v>
      </c>
      <c r="G90" s="8">
        <v>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8.75" customHeight="1">
      <c r="A91" s="43">
        <v>4</v>
      </c>
      <c r="B91" s="60" t="s">
        <v>15</v>
      </c>
      <c r="C91" s="60"/>
      <c r="D91" s="60"/>
      <c r="E91" s="39" t="s">
        <v>64</v>
      </c>
      <c r="F91" s="40">
        <f>F92+F94</f>
        <v>200</v>
      </c>
      <c r="G91" s="40">
        <f aca="true" t="shared" si="50" ref="G91:AS91">G92+G94</f>
        <v>0</v>
      </c>
      <c r="H91" s="40">
        <f t="shared" si="50"/>
        <v>0</v>
      </c>
      <c r="I91" s="40">
        <f t="shared" si="50"/>
        <v>0</v>
      </c>
      <c r="J91" s="40">
        <f t="shared" si="50"/>
        <v>0</v>
      </c>
      <c r="K91" s="40">
        <f t="shared" si="50"/>
        <v>0</v>
      </c>
      <c r="L91" s="40">
        <f t="shared" si="50"/>
        <v>0</v>
      </c>
      <c r="M91" s="40">
        <f t="shared" si="50"/>
        <v>0</v>
      </c>
      <c r="N91" s="40">
        <f t="shared" si="50"/>
        <v>0</v>
      </c>
      <c r="O91" s="40">
        <f t="shared" si="50"/>
        <v>0</v>
      </c>
      <c r="P91" s="40">
        <f t="shared" si="50"/>
        <v>0</v>
      </c>
      <c r="Q91" s="40">
        <f t="shared" si="50"/>
        <v>0</v>
      </c>
      <c r="R91" s="40">
        <f t="shared" si="50"/>
        <v>0</v>
      </c>
      <c r="S91" s="40">
        <f t="shared" si="50"/>
        <v>0</v>
      </c>
      <c r="T91" s="40">
        <f t="shared" si="50"/>
        <v>0</v>
      </c>
      <c r="U91" s="40">
        <f t="shared" si="50"/>
        <v>0</v>
      </c>
      <c r="V91" s="40">
        <f t="shared" si="50"/>
        <v>0</v>
      </c>
      <c r="W91" s="40">
        <f t="shared" si="50"/>
        <v>0</v>
      </c>
      <c r="X91" s="40">
        <f t="shared" si="50"/>
        <v>0</v>
      </c>
      <c r="Y91" s="40">
        <f t="shared" si="50"/>
        <v>0</v>
      </c>
      <c r="Z91" s="40">
        <f t="shared" si="50"/>
        <v>0</v>
      </c>
      <c r="AA91" s="40">
        <f t="shared" si="50"/>
        <v>0</v>
      </c>
      <c r="AB91" s="40">
        <f t="shared" si="50"/>
        <v>0</v>
      </c>
      <c r="AC91" s="40">
        <f t="shared" si="50"/>
        <v>0</v>
      </c>
      <c r="AD91" s="40">
        <f t="shared" si="50"/>
        <v>0</v>
      </c>
      <c r="AE91" s="40">
        <f t="shared" si="50"/>
        <v>0</v>
      </c>
      <c r="AF91" s="40">
        <f t="shared" si="50"/>
        <v>0</v>
      </c>
      <c r="AG91" s="40">
        <f t="shared" si="50"/>
        <v>0</v>
      </c>
      <c r="AH91" s="40">
        <f t="shared" si="50"/>
        <v>0</v>
      </c>
      <c r="AI91" s="40">
        <f t="shared" si="50"/>
        <v>0</v>
      </c>
      <c r="AJ91" s="40">
        <f t="shared" si="50"/>
        <v>0</v>
      </c>
      <c r="AK91" s="40">
        <f t="shared" si="50"/>
        <v>0</v>
      </c>
      <c r="AL91" s="40">
        <f t="shared" si="50"/>
        <v>0</v>
      </c>
      <c r="AM91" s="40">
        <f t="shared" si="50"/>
        <v>0</v>
      </c>
      <c r="AN91" s="40">
        <f t="shared" si="50"/>
        <v>0</v>
      </c>
      <c r="AO91" s="40">
        <f t="shared" si="50"/>
        <v>0</v>
      </c>
      <c r="AP91" s="40">
        <f t="shared" si="50"/>
        <v>0</v>
      </c>
      <c r="AQ91" s="40">
        <f t="shared" si="50"/>
        <v>0</v>
      </c>
      <c r="AR91" s="40">
        <f t="shared" si="50"/>
        <v>0</v>
      </c>
      <c r="AS91" s="40">
        <f t="shared" si="50"/>
        <v>0</v>
      </c>
    </row>
    <row r="92" spans="1:45" ht="29.25" customHeight="1">
      <c r="A92" s="43"/>
      <c r="B92" s="61" t="s">
        <v>92</v>
      </c>
      <c r="C92" s="61" t="s">
        <v>170</v>
      </c>
      <c r="D92" s="61" t="s">
        <v>213</v>
      </c>
      <c r="E92" s="14" t="s">
        <v>65</v>
      </c>
      <c r="F92" s="16">
        <f>IF(AND(F93&gt;=0,F93&lt;=200),F93,"Неправиль-ний бал")</f>
        <v>200</v>
      </c>
      <c r="G92" s="16">
        <f aca="true" t="shared" si="51" ref="G92:AS92">IF(AND(G93&gt;=0,G93&lt;=200),G93,"Неправиль-ний бал")</f>
        <v>0</v>
      </c>
      <c r="H92" s="16">
        <f t="shared" si="51"/>
        <v>0</v>
      </c>
      <c r="I92" s="16">
        <f t="shared" si="51"/>
        <v>0</v>
      </c>
      <c r="J92" s="16">
        <f t="shared" si="51"/>
        <v>0</v>
      </c>
      <c r="K92" s="16">
        <f t="shared" si="51"/>
        <v>0</v>
      </c>
      <c r="L92" s="16">
        <f t="shared" si="51"/>
        <v>0</v>
      </c>
      <c r="M92" s="16">
        <f t="shared" si="51"/>
        <v>0</v>
      </c>
      <c r="N92" s="16">
        <f t="shared" si="51"/>
        <v>0</v>
      </c>
      <c r="O92" s="16">
        <f t="shared" si="51"/>
        <v>0</v>
      </c>
      <c r="P92" s="16">
        <f t="shared" si="51"/>
        <v>0</v>
      </c>
      <c r="Q92" s="16">
        <f t="shared" si="51"/>
        <v>0</v>
      </c>
      <c r="R92" s="16">
        <f t="shared" si="51"/>
        <v>0</v>
      </c>
      <c r="S92" s="16">
        <f t="shared" si="51"/>
        <v>0</v>
      </c>
      <c r="T92" s="16">
        <f t="shared" si="51"/>
        <v>0</v>
      </c>
      <c r="U92" s="16">
        <f t="shared" si="51"/>
        <v>0</v>
      </c>
      <c r="V92" s="16">
        <f t="shared" si="51"/>
        <v>0</v>
      </c>
      <c r="W92" s="16">
        <f t="shared" si="51"/>
        <v>0</v>
      </c>
      <c r="X92" s="16">
        <f t="shared" si="51"/>
        <v>0</v>
      </c>
      <c r="Y92" s="16">
        <f t="shared" si="51"/>
        <v>0</v>
      </c>
      <c r="Z92" s="16">
        <f t="shared" si="51"/>
        <v>0</v>
      </c>
      <c r="AA92" s="16">
        <f t="shared" si="51"/>
        <v>0</v>
      </c>
      <c r="AB92" s="16">
        <f t="shared" si="51"/>
        <v>0</v>
      </c>
      <c r="AC92" s="16">
        <f t="shared" si="51"/>
        <v>0</v>
      </c>
      <c r="AD92" s="16">
        <f t="shared" si="51"/>
        <v>0</v>
      </c>
      <c r="AE92" s="16">
        <f t="shared" si="51"/>
        <v>0</v>
      </c>
      <c r="AF92" s="16">
        <f t="shared" si="51"/>
        <v>0</v>
      </c>
      <c r="AG92" s="16">
        <f t="shared" si="51"/>
        <v>0</v>
      </c>
      <c r="AH92" s="16">
        <f t="shared" si="51"/>
        <v>0</v>
      </c>
      <c r="AI92" s="16">
        <f t="shared" si="51"/>
        <v>0</v>
      </c>
      <c r="AJ92" s="16">
        <f t="shared" si="51"/>
        <v>0</v>
      </c>
      <c r="AK92" s="16">
        <f t="shared" si="51"/>
        <v>0</v>
      </c>
      <c r="AL92" s="16">
        <f t="shared" si="51"/>
        <v>0</v>
      </c>
      <c r="AM92" s="16">
        <f t="shared" si="51"/>
        <v>0</v>
      </c>
      <c r="AN92" s="16">
        <f t="shared" si="51"/>
        <v>0</v>
      </c>
      <c r="AO92" s="16">
        <f t="shared" si="51"/>
        <v>0</v>
      </c>
      <c r="AP92" s="16">
        <f t="shared" si="51"/>
        <v>0</v>
      </c>
      <c r="AQ92" s="16">
        <f t="shared" si="51"/>
        <v>0</v>
      </c>
      <c r="AR92" s="16">
        <f t="shared" si="51"/>
        <v>0</v>
      </c>
      <c r="AS92" s="16">
        <f t="shared" si="51"/>
        <v>0</v>
      </c>
    </row>
    <row r="93" spans="1:45" ht="29.25" customHeight="1">
      <c r="A93" s="43"/>
      <c r="B93" s="62"/>
      <c r="C93" s="62"/>
      <c r="D93" s="66"/>
      <c r="E93" s="10" t="s">
        <v>61</v>
      </c>
      <c r="F93" s="8">
        <v>200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29.25" customHeight="1">
      <c r="A94" s="43"/>
      <c r="B94" s="61" t="s">
        <v>116</v>
      </c>
      <c r="C94" s="63" t="s">
        <v>143</v>
      </c>
      <c r="D94" s="66"/>
      <c r="E94" s="14" t="s">
        <v>65</v>
      </c>
      <c r="F94" s="16">
        <f>IF(AND(F95&gt;=0,F95&lt;=50),F95,"Неправиль-ний бал")</f>
        <v>0</v>
      </c>
      <c r="G94" s="16">
        <f aca="true" t="shared" si="52" ref="G94:AS94">IF(AND(G95&gt;=0,G95&lt;=50),G95,"Неправиль-ний бал")</f>
        <v>0</v>
      </c>
      <c r="H94" s="16">
        <f t="shared" si="52"/>
        <v>0</v>
      </c>
      <c r="I94" s="16">
        <f t="shared" si="52"/>
        <v>0</v>
      </c>
      <c r="J94" s="16">
        <f t="shared" si="52"/>
        <v>0</v>
      </c>
      <c r="K94" s="16">
        <f t="shared" si="52"/>
        <v>0</v>
      </c>
      <c r="L94" s="16">
        <f t="shared" si="52"/>
        <v>0</v>
      </c>
      <c r="M94" s="16">
        <f t="shared" si="52"/>
        <v>0</v>
      </c>
      <c r="N94" s="16">
        <f t="shared" si="52"/>
        <v>0</v>
      </c>
      <c r="O94" s="16">
        <f t="shared" si="52"/>
        <v>0</v>
      </c>
      <c r="P94" s="16">
        <f t="shared" si="52"/>
        <v>0</v>
      </c>
      <c r="Q94" s="16">
        <f t="shared" si="52"/>
        <v>0</v>
      </c>
      <c r="R94" s="16">
        <f t="shared" si="52"/>
        <v>0</v>
      </c>
      <c r="S94" s="16">
        <f t="shared" si="52"/>
        <v>0</v>
      </c>
      <c r="T94" s="16">
        <f t="shared" si="52"/>
        <v>0</v>
      </c>
      <c r="U94" s="16">
        <f t="shared" si="52"/>
        <v>0</v>
      </c>
      <c r="V94" s="16">
        <f t="shared" si="52"/>
        <v>0</v>
      </c>
      <c r="W94" s="16">
        <f t="shared" si="52"/>
        <v>0</v>
      </c>
      <c r="X94" s="16">
        <f t="shared" si="52"/>
        <v>0</v>
      </c>
      <c r="Y94" s="16">
        <f t="shared" si="52"/>
        <v>0</v>
      </c>
      <c r="Z94" s="16">
        <f t="shared" si="52"/>
        <v>0</v>
      </c>
      <c r="AA94" s="16">
        <f t="shared" si="52"/>
        <v>0</v>
      </c>
      <c r="AB94" s="16">
        <f t="shared" si="52"/>
        <v>0</v>
      </c>
      <c r="AC94" s="16">
        <f t="shared" si="52"/>
        <v>0</v>
      </c>
      <c r="AD94" s="16">
        <f t="shared" si="52"/>
        <v>0</v>
      </c>
      <c r="AE94" s="16">
        <f t="shared" si="52"/>
        <v>0</v>
      </c>
      <c r="AF94" s="16">
        <f t="shared" si="52"/>
        <v>0</v>
      </c>
      <c r="AG94" s="16">
        <f t="shared" si="52"/>
        <v>0</v>
      </c>
      <c r="AH94" s="16">
        <f t="shared" si="52"/>
        <v>0</v>
      </c>
      <c r="AI94" s="16">
        <f t="shared" si="52"/>
        <v>0</v>
      </c>
      <c r="AJ94" s="16">
        <f t="shared" si="52"/>
        <v>0</v>
      </c>
      <c r="AK94" s="16">
        <f t="shared" si="52"/>
        <v>0</v>
      </c>
      <c r="AL94" s="16">
        <f t="shared" si="52"/>
        <v>0</v>
      </c>
      <c r="AM94" s="16">
        <f t="shared" si="52"/>
        <v>0</v>
      </c>
      <c r="AN94" s="16">
        <f t="shared" si="52"/>
        <v>0</v>
      </c>
      <c r="AO94" s="16">
        <f t="shared" si="52"/>
        <v>0</v>
      </c>
      <c r="AP94" s="16">
        <f t="shared" si="52"/>
        <v>0</v>
      </c>
      <c r="AQ94" s="16">
        <f t="shared" si="52"/>
        <v>0</v>
      </c>
      <c r="AR94" s="16">
        <f t="shared" si="52"/>
        <v>0</v>
      </c>
      <c r="AS94" s="16">
        <f t="shared" si="52"/>
        <v>0</v>
      </c>
    </row>
    <row r="95" spans="1:45" ht="45" customHeight="1">
      <c r="A95" s="43"/>
      <c r="B95" s="62"/>
      <c r="C95" s="63"/>
      <c r="D95" s="62"/>
      <c r="E95" s="10" t="s">
        <v>61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45" customHeight="1">
      <c r="A96" s="43">
        <v>5</v>
      </c>
      <c r="B96" s="60" t="s">
        <v>16</v>
      </c>
      <c r="C96" s="60"/>
      <c r="D96" s="60"/>
      <c r="E96" s="39" t="s">
        <v>64</v>
      </c>
      <c r="F96" s="40">
        <f>IF(AND(F97&gt;=0,F97&lt;=100),F97,"Неправиль-ний бал")</f>
        <v>0</v>
      </c>
      <c r="G96" s="40">
        <f aca="true" t="shared" si="53" ref="G96:AS96">IF(AND(G97&gt;=0,G97&lt;=100),G97,"Неправиль-ний бал")</f>
        <v>0</v>
      </c>
      <c r="H96" s="40">
        <f t="shared" si="53"/>
        <v>0</v>
      </c>
      <c r="I96" s="40">
        <f t="shared" si="53"/>
        <v>0</v>
      </c>
      <c r="J96" s="40">
        <f t="shared" si="53"/>
        <v>0</v>
      </c>
      <c r="K96" s="40">
        <f t="shared" si="53"/>
        <v>0</v>
      </c>
      <c r="L96" s="40">
        <f t="shared" si="53"/>
        <v>0</v>
      </c>
      <c r="M96" s="40">
        <f t="shared" si="53"/>
        <v>0</v>
      </c>
      <c r="N96" s="40">
        <f t="shared" si="53"/>
        <v>0</v>
      </c>
      <c r="O96" s="40">
        <f t="shared" si="53"/>
        <v>0</v>
      </c>
      <c r="P96" s="40">
        <f t="shared" si="53"/>
        <v>0</v>
      </c>
      <c r="Q96" s="40">
        <f t="shared" si="53"/>
        <v>0</v>
      </c>
      <c r="R96" s="40">
        <f t="shared" si="53"/>
        <v>0</v>
      </c>
      <c r="S96" s="40">
        <f t="shared" si="53"/>
        <v>0</v>
      </c>
      <c r="T96" s="40">
        <f t="shared" si="53"/>
        <v>0</v>
      </c>
      <c r="U96" s="40">
        <f t="shared" si="53"/>
        <v>0</v>
      </c>
      <c r="V96" s="40">
        <f t="shared" si="53"/>
        <v>0</v>
      </c>
      <c r="W96" s="40">
        <f t="shared" si="53"/>
        <v>0</v>
      </c>
      <c r="X96" s="40">
        <f t="shared" si="53"/>
        <v>0</v>
      </c>
      <c r="Y96" s="40">
        <f t="shared" si="53"/>
        <v>0</v>
      </c>
      <c r="Z96" s="40">
        <f t="shared" si="53"/>
        <v>0</v>
      </c>
      <c r="AA96" s="40">
        <f t="shared" si="53"/>
        <v>0</v>
      </c>
      <c r="AB96" s="40">
        <f t="shared" si="53"/>
        <v>0</v>
      </c>
      <c r="AC96" s="40">
        <f t="shared" si="53"/>
        <v>0</v>
      </c>
      <c r="AD96" s="40">
        <f t="shared" si="53"/>
        <v>0</v>
      </c>
      <c r="AE96" s="40">
        <f t="shared" si="53"/>
        <v>0</v>
      </c>
      <c r="AF96" s="40">
        <f t="shared" si="53"/>
        <v>0</v>
      </c>
      <c r="AG96" s="40">
        <f t="shared" si="53"/>
        <v>0</v>
      </c>
      <c r="AH96" s="40">
        <f t="shared" si="53"/>
        <v>0</v>
      </c>
      <c r="AI96" s="40">
        <f t="shared" si="53"/>
        <v>0</v>
      </c>
      <c r="AJ96" s="40">
        <f t="shared" si="53"/>
        <v>0</v>
      </c>
      <c r="AK96" s="40">
        <f t="shared" si="53"/>
        <v>0</v>
      </c>
      <c r="AL96" s="40">
        <f t="shared" si="53"/>
        <v>0</v>
      </c>
      <c r="AM96" s="40">
        <f t="shared" si="53"/>
        <v>0</v>
      </c>
      <c r="AN96" s="40">
        <f t="shared" si="53"/>
        <v>0</v>
      </c>
      <c r="AO96" s="40">
        <f t="shared" si="53"/>
        <v>0</v>
      </c>
      <c r="AP96" s="40">
        <f t="shared" si="53"/>
        <v>0</v>
      </c>
      <c r="AQ96" s="40">
        <f t="shared" si="53"/>
        <v>0</v>
      </c>
      <c r="AR96" s="40">
        <f t="shared" si="53"/>
        <v>0</v>
      </c>
      <c r="AS96" s="40">
        <f t="shared" si="53"/>
        <v>0</v>
      </c>
    </row>
    <row r="97" spans="1:45" ht="165.75" customHeight="1">
      <c r="A97" s="43"/>
      <c r="B97" s="39" t="s">
        <v>93</v>
      </c>
      <c r="C97" s="39" t="s">
        <v>169</v>
      </c>
      <c r="D97" s="39" t="s">
        <v>213</v>
      </c>
      <c r="E97" s="10" t="s">
        <v>61</v>
      </c>
      <c r="F97" s="8">
        <v>0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8.75">
      <c r="A98" s="43">
        <v>6</v>
      </c>
      <c r="B98" s="60" t="s">
        <v>17</v>
      </c>
      <c r="C98" s="60"/>
      <c r="D98" s="60"/>
      <c r="E98" s="39" t="s">
        <v>64</v>
      </c>
      <c r="F98" s="40">
        <f>F99+F101+F103</f>
        <v>50</v>
      </c>
      <c r="G98" s="40">
        <f aca="true" t="shared" si="54" ref="G98:AS98">G99+G101+G103</f>
        <v>0</v>
      </c>
      <c r="H98" s="40">
        <f t="shared" si="54"/>
        <v>0</v>
      </c>
      <c r="I98" s="40">
        <f t="shared" si="54"/>
        <v>0</v>
      </c>
      <c r="J98" s="40">
        <f t="shared" si="54"/>
        <v>0</v>
      </c>
      <c r="K98" s="40">
        <f t="shared" si="54"/>
        <v>0</v>
      </c>
      <c r="L98" s="40">
        <f t="shared" si="54"/>
        <v>0</v>
      </c>
      <c r="M98" s="40">
        <f t="shared" si="54"/>
        <v>0</v>
      </c>
      <c r="N98" s="40">
        <f t="shared" si="54"/>
        <v>0</v>
      </c>
      <c r="O98" s="40">
        <f t="shared" si="54"/>
        <v>0</v>
      </c>
      <c r="P98" s="40">
        <f t="shared" si="54"/>
        <v>0</v>
      </c>
      <c r="Q98" s="40">
        <f t="shared" si="54"/>
        <v>0</v>
      </c>
      <c r="R98" s="40">
        <f t="shared" si="54"/>
        <v>0</v>
      </c>
      <c r="S98" s="40">
        <f t="shared" si="54"/>
        <v>0</v>
      </c>
      <c r="T98" s="40">
        <f t="shared" si="54"/>
        <v>0</v>
      </c>
      <c r="U98" s="40">
        <f t="shared" si="54"/>
        <v>0</v>
      </c>
      <c r="V98" s="40">
        <f t="shared" si="54"/>
        <v>0</v>
      </c>
      <c r="W98" s="40">
        <f t="shared" si="54"/>
        <v>0</v>
      </c>
      <c r="X98" s="40">
        <f t="shared" si="54"/>
        <v>0</v>
      </c>
      <c r="Y98" s="40">
        <f t="shared" si="54"/>
        <v>0</v>
      </c>
      <c r="Z98" s="40">
        <f t="shared" si="54"/>
        <v>0</v>
      </c>
      <c r="AA98" s="40">
        <f t="shared" si="54"/>
        <v>0</v>
      </c>
      <c r="AB98" s="40">
        <f t="shared" si="54"/>
        <v>0</v>
      </c>
      <c r="AC98" s="40">
        <f t="shared" si="54"/>
        <v>0</v>
      </c>
      <c r="AD98" s="40">
        <f t="shared" si="54"/>
        <v>0</v>
      </c>
      <c r="AE98" s="40">
        <f t="shared" si="54"/>
        <v>0</v>
      </c>
      <c r="AF98" s="40">
        <f t="shared" si="54"/>
        <v>0</v>
      </c>
      <c r="AG98" s="40">
        <f t="shared" si="54"/>
        <v>0</v>
      </c>
      <c r="AH98" s="40">
        <f t="shared" si="54"/>
        <v>0</v>
      </c>
      <c r="AI98" s="40">
        <f t="shared" si="54"/>
        <v>0</v>
      </c>
      <c r="AJ98" s="40">
        <f t="shared" si="54"/>
        <v>0</v>
      </c>
      <c r="AK98" s="40">
        <f t="shared" si="54"/>
        <v>0</v>
      </c>
      <c r="AL98" s="40">
        <f t="shared" si="54"/>
        <v>0</v>
      </c>
      <c r="AM98" s="40">
        <f t="shared" si="54"/>
        <v>0</v>
      </c>
      <c r="AN98" s="40">
        <f t="shared" si="54"/>
        <v>0</v>
      </c>
      <c r="AO98" s="40">
        <f t="shared" si="54"/>
        <v>0</v>
      </c>
      <c r="AP98" s="40">
        <f t="shared" si="54"/>
        <v>0</v>
      </c>
      <c r="AQ98" s="40">
        <f t="shared" si="54"/>
        <v>0</v>
      </c>
      <c r="AR98" s="40">
        <f t="shared" si="54"/>
        <v>0</v>
      </c>
      <c r="AS98" s="40">
        <f t="shared" si="54"/>
        <v>0</v>
      </c>
    </row>
    <row r="99" spans="1:45" ht="33.75" customHeight="1">
      <c r="A99" s="43"/>
      <c r="B99" s="61" t="s">
        <v>18</v>
      </c>
      <c r="C99" s="61" t="s">
        <v>67</v>
      </c>
      <c r="D99" s="67" t="s">
        <v>166</v>
      </c>
      <c r="E99" s="14" t="s">
        <v>65</v>
      </c>
      <c r="F99" s="16">
        <f>IF(F100=0,0,IF(F100=50,50,IF(F100=100,100,"Неправиль-ний бал")))</f>
        <v>0</v>
      </c>
      <c r="G99" s="16">
        <f aca="true" t="shared" si="55" ref="G99:AS99">IF(G100=0,0,IF(G100=50,50,IF(G100=100,100,"Неправиль-ний бал")))</f>
        <v>0</v>
      </c>
      <c r="H99" s="16">
        <f t="shared" si="55"/>
        <v>0</v>
      </c>
      <c r="I99" s="16">
        <f t="shared" si="55"/>
        <v>0</v>
      </c>
      <c r="J99" s="16">
        <f t="shared" si="55"/>
        <v>0</v>
      </c>
      <c r="K99" s="16">
        <f t="shared" si="55"/>
        <v>0</v>
      </c>
      <c r="L99" s="16">
        <f t="shared" si="55"/>
        <v>0</v>
      </c>
      <c r="M99" s="16">
        <f t="shared" si="55"/>
        <v>0</v>
      </c>
      <c r="N99" s="16">
        <f t="shared" si="55"/>
        <v>0</v>
      </c>
      <c r="O99" s="16">
        <f t="shared" si="55"/>
        <v>0</v>
      </c>
      <c r="P99" s="16">
        <f t="shared" si="55"/>
        <v>0</v>
      </c>
      <c r="Q99" s="16">
        <f t="shared" si="55"/>
        <v>0</v>
      </c>
      <c r="R99" s="16">
        <f t="shared" si="55"/>
        <v>0</v>
      </c>
      <c r="S99" s="16">
        <f t="shared" si="55"/>
        <v>0</v>
      </c>
      <c r="T99" s="16">
        <f t="shared" si="55"/>
        <v>0</v>
      </c>
      <c r="U99" s="16">
        <f t="shared" si="55"/>
        <v>0</v>
      </c>
      <c r="V99" s="16">
        <f t="shared" si="55"/>
        <v>0</v>
      </c>
      <c r="W99" s="16">
        <f t="shared" si="55"/>
        <v>0</v>
      </c>
      <c r="X99" s="16">
        <f t="shared" si="55"/>
        <v>0</v>
      </c>
      <c r="Y99" s="16">
        <f t="shared" si="55"/>
        <v>0</v>
      </c>
      <c r="Z99" s="16">
        <f t="shared" si="55"/>
        <v>0</v>
      </c>
      <c r="AA99" s="16">
        <f t="shared" si="55"/>
        <v>0</v>
      </c>
      <c r="AB99" s="16">
        <f t="shared" si="55"/>
        <v>0</v>
      </c>
      <c r="AC99" s="16">
        <f t="shared" si="55"/>
        <v>0</v>
      </c>
      <c r="AD99" s="16">
        <f t="shared" si="55"/>
        <v>0</v>
      </c>
      <c r="AE99" s="16">
        <f t="shared" si="55"/>
        <v>0</v>
      </c>
      <c r="AF99" s="16">
        <f t="shared" si="55"/>
        <v>0</v>
      </c>
      <c r="AG99" s="16">
        <f t="shared" si="55"/>
        <v>0</v>
      </c>
      <c r="AH99" s="16">
        <f t="shared" si="55"/>
        <v>0</v>
      </c>
      <c r="AI99" s="16">
        <f t="shared" si="55"/>
        <v>0</v>
      </c>
      <c r="AJ99" s="16">
        <f t="shared" si="55"/>
        <v>0</v>
      </c>
      <c r="AK99" s="16">
        <f t="shared" si="55"/>
        <v>0</v>
      </c>
      <c r="AL99" s="16">
        <f t="shared" si="55"/>
        <v>0</v>
      </c>
      <c r="AM99" s="16">
        <f t="shared" si="55"/>
        <v>0</v>
      </c>
      <c r="AN99" s="16">
        <f t="shared" si="55"/>
        <v>0</v>
      </c>
      <c r="AO99" s="16">
        <f t="shared" si="55"/>
        <v>0</v>
      </c>
      <c r="AP99" s="16">
        <f t="shared" si="55"/>
        <v>0</v>
      </c>
      <c r="AQ99" s="16">
        <f t="shared" si="55"/>
        <v>0</v>
      </c>
      <c r="AR99" s="16">
        <f t="shared" si="55"/>
        <v>0</v>
      </c>
      <c r="AS99" s="16">
        <f t="shared" si="55"/>
        <v>0</v>
      </c>
    </row>
    <row r="100" spans="1:45" ht="33.75" customHeight="1">
      <c r="A100" s="43"/>
      <c r="B100" s="62"/>
      <c r="C100" s="62"/>
      <c r="D100" s="68"/>
      <c r="E100" s="10" t="s">
        <v>61</v>
      </c>
      <c r="F100" s="8">
        <v>0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36" customHeight="1">
      <c r="A101" s="43"/>
      <c r="B101" s="61" t="s">
        <v>19</v>
      </c>
      <c r="C101" s="61" t="s">
        <v>149</v>
      </c>
      <c r="D101" s="67" t="s">
        <v>167</v>
      </c>
      <c r="E101" s="14" t="s">
        <v>65</v>
      </c>
      <c r="F101" s="16">
        <f>IF(F102=0,0,IF(F102=75,75,IF(F102=150,150,"Неправиль-ний бал")))</f>
        <v>0</v>
      </c>
      <c r="G101" s="16">
        <f aca="true" t="shared" si="56" ref="G101:AS101">IF(G102=0,0,IF(G102=75,75,IF(G102=150,150,"Неправиль-ний бал")))</f>
        <v>0</v>
      </c>
      <c r="H101" s="16">
        <f t="shared" si="56"/>
        <v>0</v>
      </c>
      <c r="I101" s="16">
        <f t="shared" si="56"/>
        <v>0</v>
      </c>
      <c r="J101" s="16">
        <f t="shared" si="56"/>
        <v>0</v>
      </c>
      <c r="K101" s="16">
        <f t="shared" si="56"/>
        <v>0</v>
      </c>
      <c r="L101" s="16">
        <f t="shared" si="56"/>
        <v>0</v>
      </c>
      <c r="M101" s="16">
        <f t="shared" si="56"/>
        <v>0</v>
      </c>
      <c r="N101" s="16">
        <f t="shared" si="56"/>
        <v>0</v>
      </c>
      <c r="O101" s="16">
        <f t="shared" si="56"/>
        <v>0</v>
      </c>
      <c r="P101" s="16">
        <f t="shared" si="56"/>
        <v>0</v>
      </c>
      <c r="Q101" s="16">
        <f t="shared" si="56"/>
        <v>0</v>
      </c>
      <c r="R101" s="16">
        <f t="shared" si="56"/>
        <v>0</v>
      </c>
      <c r="S101" s="16">
        <f t="shared" si="56"/>
        <v>0</v>
      </c>
      <c r="T101" s="16">
        <f t="shared" si="56"/>
        <v>0</v>
      </c>
      <c r="U101" s="16">
        <f t="shared" si="56"/>
        <v>0</v>
      </c>
      <c r="V101" s="16">
        <f t="shared" si="56"/>
        <v>0</v>
      </c>
      <c r="W101" s="16">
        <f t="shared" si="56"/>
        <v>0</v>
      </c>
      <c r="X101" s="16">
        <f t="shared" si="56"/>
        <v>0</v>
      </c>
      <c r="Y101" s="16">
        <f t="shared" si="56"/>
        <v>0</v>
      </c>
      <c r="Z101" s="16">
        <f t="shared" si="56"/>
        <v>0</v>
      </c>
      <c r="AA101" s="16">
        <f t="shared" si="56"/>
        <v>0</v>
      </c>
      <c r="AB101" s="16">
        <f t="shared" si="56"/>
        <v>0</v>
      </c>
      <c r="AC101" s="16">
        <f t="shared" si="56"/>
        <v>0</v>
      </c>
      <c r="AD101" s="16">
        <f t="shared" si="56"/>
        <v>0</v>
      </c>
      <c r="AE101" s="16">
        <f t="shared" si="56"/>
        <v>0</v>
      </c>
      <c r="AF101" s="16">
        <f t="shared" si="56"/>
        <v>0</v>
      </c>
      <c r="AG101" s="16">
        <f t="shared" si="56"/>
        <v>0</v>
      </c>
      <c r="AH101" s="16">
        <f t="shared" si="56"/>
        <v>0</v>
      </c>
      <c r="AI101" s="16">
        <f t="shared" si="56"/>
        <v>0</v>
      </c>
      <c r="AJ101" s="16">
        <f t="shared" si="56"/>
        <v>0</v>
      </c>
      <c r="AK101" s="16">
        <f t="shared" si="56"/>
        <v>0</v>
      </c>
      <c r="AL101" s="16">
        <f t="shared" si="56"/>
        <v>0</v>
      </c>
      <c r="AM101" s="16">
        <f t="shared" si="56"/>
        <v>0</v>
      </c>
      <c r="AN101" s="16">
        <f t="shared" si="56"/>
        <v>0</v>
      </c>
      <c r="AO101" s="16">
        <f t="shared" si="56"/>
        <v>0</v>
      </c>
      <c r="AP101" s="16">
        <f t="shared" si="56"/>
        <v>0</v>
      </c>
      <c r="AQ101" s="16">
        <f t="shared" si="56"/>
        <v>0</v>
      </c>
      <c r="AR101" s="16">
        <f t="shared" si="56"/>
        <v>0</v>
      </c>
      <c r="AS101" s="16">
        <f t="shared" si="56"/>
        <v>0</v>
      </c>
    </row>
    <row r="102" spans="1:45" ht="36" customHeight="1">
      <c r="A102" s="43"/>
      <c r="B102" s="62"/>
      <c r="C102" s="62"/>
      <c r="D102" s="68"/>
      <c r="E102" s="10" t="s">
        <v>61</v>
      </c>
      <c r="F102" s="8">
        <v>0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44.25" customHeight="1">
      <c r="A103" s="43"/>
      <c r="B103" s="61" t="s">
        <v>165</v>
      </c>
      <c r="C103" s="61" t="s">
        <v>67</v>
      </c>
      <c r="D103" s="67" t="s">
        <v>168</v>
      </c>
      <c r="E103" s="14" t="s">
        <v>65</v>
      </c>
      <c r="F103" s="16">
        <f aca="true" t="shared" si="57" ref="F103:AS103">IF(F104=0,0,IF(F104=50,50,IF(F104=100,100,"Неправиль-ний бал")))</f>
        <v>50</v>
      </c>
      <c r="G103" s="16">
        <f t="shared" si="57"/>
        <v>0</v>
      </c>
      <c r="H103" s="16">
        <f t="shared" si="57"/>
        <v>0</v>
      </c>
      <c r="I103" s="16">
        <f t="shared" si="57"/>
        <v>0</v>
      </c>
      <c r="J103" s="16">
        <f t="shared" si="57"/>
        <v>0</v>
      </c>
      <c r="K103" s="16">
        <f t="shared" si="57"/>
        <v>0</v>
      </c>
      <c r="L103" s="16">
        <f t="shared" si="57"/>
        <v>0</v>
      </c>
      <c r="M103" s="16">
        <f t="shared" si="57"/>
        <v>0</v>
      </c>
      <c r="N103" s="16">
        <f t="shared" si="57"/>
        <v>0</v>
      </c>
      <c r="O103" s="16">
        <f t="shared" si="57"/>
        <v>0</v>
      </c>
      <c r="P103" s="16">
        <f t="shared" si="57"/>
        <v>0</v>
      </c>
      <c r="Q103" s="16">
        <f t="shared" si="57"/>
        <v>0</v>
      </c>
      <c r="R103" s="16">
        <f t="shared" si="57"/>
        <v>0</v>
      </c>
      <c r="S103" s="16">
        <f t="shared" si="57"/>
        <v>0</v>
      </c>
      <c r="T103" s="16">
        <f t="shared" si="57"/>
        <v>0</v>
      </c>
      <c r="U103" s="16">
        <f t="shared" si="57"/>
        <v>0</v>
      </c>
      <c r="V103" s="16">
        <f t="shared" si="57"/>
        <v>0</v>
      </c>
      <c r="W103" s="16">
        <f t="shared" si="57"/>
        <v>0</v>
      </c>
      <c r="X103" s="16">
        <f t="shared" si="57"/>
        <v>0</v>
      </c>
      <c r="Y103" s="16">
        <f t="shared" si="57"/>
        <v>0</v>
      </c>
      <c r="Z103" s="16">
        <f t="shared" si="57"/>
        <v>0</v>
      </c>
      <c r="AA103" s="16">
        <f t="shared" si="57"/>
        <v>0</v>
      </c>
      <c r="AB103" s="16">
        <f t="shared" si="57"/>
        <v>0</v>
      </c>
      <c r="AC103" s="16">
        <f t="shared" si="57"/>
        <v>0</v>
      </c>
      <c r="AD103" s="16">
        <f t="shared" si="57"/>
        <v>0</v>
      </c>
      <c r="AE103" s="16">
        <f t="shared" si="57"/>
        <v>0</v>
      </c>
      <c r="AF103" s="16">
        <f t="shared" si="57"/>
        <v>0</v>
      </c>
      <c r="AG103" s="16">
        <f t="shared" si="57"/>
        <v>0</v>
      </c>
      <c r="AH103" s="16">
        <f t="shared" si="57"/>
        <v>0</v>
      </c>
      <c r="AI103" s="16">
        <f t="shared" si="57"/>
        <v>0</v>
      </c>
      <c r="AJ103" s="16">
        <f t="shared" si="57"/>
        <v>0</v>
      </c>
      <c r="AK103" s="16">
        <f t="shared" si="57"/>
        <v>0</v>
      </c>
      <c r="AL103" s="16">
        <f t="shared" si="57"/>
        <v>0</v>
      </c>
      <c r="AM103" s="16">
        <f t="shared" si="57"/>
        <v>0</v>
      </c>
      <c r="AN103" s="16">
        <f t="shared" si="57"/>
        <v>0</v>
      </c>
      <c r="AO103" s="16">
        <f t="shared" si="57"/>
        <v>0</v>
      </c>
      <c r="AP103" s="16">
        <f t="shared" si="57"/>
        <v>0</v>
      </c>
      <c r="AQ103" s="16">
        <f t="shared" si="57"/>
        <v>0</v>
      </c>
      <c r="AR103" s="16">
        <f t="shared" si="57"/>
        <v>0</v>
      </c>
      <c r="AS103" s="16">
        <f t="shared" si="57"/>
        <v>0</v>
      </c>
    </row>
    <row r="104" spans="1:45" ht="44.25" customHeight="1">
      <c r="A104" s="43"/>
      <c r="B104" s="62"/>
      <c r="C104" s="62"/>
      <c r="D104" s="68"/>
      <c r="E104" s="10" t="s">
        <v>61</v>
      </c>
      <c r="F104" s="8">
        <v>50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77.25" customHeight="1">
      <c r="A105" s="65" t="s">
        <v>182</v>
      </c>
      <c r="B105" s="65"/>
      <c r="C105" s="41" t="s">
        <v>80</v>
      </c>
      <c r="D105" s="9" t="s">
        <v>73</v>
      </c>
      <c r="E105" s="21" t="s">
        <v>62</v>
      </c>
      <c r="F105" s="6">
        <f>IF((F106+F133)&gt;=700,700,F106+F133)</f>
        <v>75</v>
      </c>
      <c r="G105" s="6">
        <f aca="true" t="shared" si="58" ref="G105:AS105">IF((G106+G133)&gt;=700,700,G106+G133)</f>
        <v>0</v>
      </c>
      <c r="H105" s="6">
        <f t="shared" si="58"/>
        <v>0</v>
      </c>
      <c r="I105" s="6">
        <f t="shared" si="58"/>
        <v>0</v>
      </c>
      <c r="J105" s="6">
        <f t="shared" si="58"/>
        <v>0</v>
      </c>
      <c r="K105" s="6">
        <f t="shared" si="58"/>
        <v>0</v>
      </c>
      <c r="L105" s="6">
        <f t="shared" si="58"/>
        <v>0</v>
      </c>
      <c r="M105" s="6">
        <f t="shared" si="58"/>
        <v>0</v>
      </c>
      <c r="N105" s="6">
        <f t="shared" si="58"/>
        <v>0</v>
      </c>
      <c r="O105" s="6">
        <f t="shared" si="58"/>
        <v>0</v>
      </c>
      <c r="P105" s="6">
        <f t="shared" si="58"/>
        <v>0</v>
      </c>
      <c r="Q105" s="6">
        <f t="shared" si="58"/>
        <v>0</v>
      </c>
      <c r="R105" s="6">
        <f t="shared" si="58"/>
        <v>0</v>
      </c>
      <c r="S105" s="6">
        <f t="shared" si="58"/>
        <v>0</v>
      </c>
      <c r="T105" s="6">
        <f t="shared" si="58"/>
        <v>0</v>
      </c>
      <c r="U105" s="6">
        <f t="shared" si="58"/>
        <v>0</v>
      </c>
      <c r="V105" s="6">
        <f t="shared" si="58"/>
        <v>0</v>
      </c>
      <c r="W105" s="6">
        <f t="shared" si="58"/>
        <v>0</v>
      </c>
      <c r="X105" s="6">
        <f t="shared" si="58"/>
        <v>0</v>
      </c>
      <c r="Y105" s="6">
        <f t="shared" si="58"/>
        <v>0</v>
      </c>
      <c r="Z105" s="6">
        <f t="shared" si="58"/>
        <v>0</v>
      </c>
      <c r="AA105" s="6">
        <f t="shared" si="58"/>
        <v>0</v>
      </c>
      <c r="AB105" s="6">
        <f t="shared" si="58"/>
        <v>0</v>
      </c>
      <c r="AC105" s="6">
        <f t="shared" si="58"/>
        <v>0</v>
      </c>
      <c r="AD105" s="6">
        <f t="shared" si="58"/>
        <v>0</v>
      </c>
      <c r="AE105" s="6">
        <f t="shared" si="58"/>
        <v>0</v>
      </c>
      <c r="AF105" s="6">
        <f t="shared" si="58"/>
        <v>0</v>
      </c>
      <c r="AG105" s="6">
        <f t="shared" si="58"/>
        <v>0</v>
      </c>
      <c r="AH105" s="6">
        <f t="shared" si="58"/>
        <v>0</v>
      </c>
      <c r="AI105" s="6">
        <f t="shared" si="58"/>
        <v>0</v>
      </c>
      <c r="AJ105" s="6">
        <f t="shared" si="58"/>
        <v>0</v>
      </c>
      <c r="AK105" s="6">
        <f t="shared" si="58"/>
        <v>0</v>
      </c>
      <c r="AL105" s="6">
        <f t="shared" si="58"/>
        <v>0</v>
      </c>
      <c r="AM105" s="6">
        <f t="shared" si="58"/>
        <v>0</v>
      </c>
      <c r="AN105" s="6">
        <f t="shared" si="58"/>
        <v>0</v>
      </c>
      <c r="AO105" s="6">
        <f t="shared" si="58"/>
        <v>0</v>
      </c>
      <c r="AP105" s="6">
        <f t="shared" si="58"/>
        <v>0</v>
      </c>
      <c r="AQ105" s="6">
        <f t="shared" si="58"/>
        <v>0</v>
      </c>
      <c r="AR105" s="6">
        <f t="shared" si="58"/>
        <v>0</v>
      </c>
      <c r="AS105" s="6">
        <f t="shared" si="58"/>
        <v>0</v>
      </c>
    </row>
    <row r="106" spans="1:45" ht="37.5" customHeight="1">
      <c r="A106" s="58">
        <v>1</v>
      </c>
      <c r="B106" s="60" t="s">
        <v>20</v>
      </c>
      <c r="C106" s="60"/>
      <c r="D106" s="60"/>
      <c r="E106" s="39" t="s">
        <v>64</v>
      </c>
      <c r="F106" s="40">
        <f>F107+F109+F111+F113+F115+F117+F119+F121+F123+F125+F127+F129+F131</f>
        <v>0</v>
      </c>
      <c r="G106" s="40">
        <f aca="true" t="shared" si="59" ref="G106:AS106">G107+G109+G111+G113+G115+G117+G119+G121+G123+G125+G127+G129+G131</f>
        <v>0</v>
      </c>
      <c r="H106" s="40">
        <f t="shared" si="59"/>
        <v>0</v>
      </c>
      <c r="I106" s="40">
        <f t="shared" si="59"/>
        <v>0</v>
      </c>
      <c r="J106" s="40">
        <f t="shared" si="59"/>
        <v>0</v>
      </c>
      <c r="K106" s="40">
        <f t="shared" si="59"/>
        <v>0</v>
      </c>
      <c r="L106" s="40">
        <f t="shared" si="59"/>
        <v>0</v>
      </c>
      <c r="M106" s="40">
        <f t="shared" si="59"/>
        <v>0</v>
      </c>
      <c r="N106" s="40">
        <f t="shared" si="59"/>
        <v>0</v>
      </c>
      <c r="O106" s="40">
        <f t="shared" si="59"/>
        <v>0</v>
      </c>
      <c r="P106" s="40">
        <f t="shared" si="59"/>
        <v>0</v>
      </c>
      <c r="Q106" s="40">
        <f t="shared" si="59"/>
        <v>0</v>
      </c>
      <c r="R106" s="40">
        <f t="shared" si="59"/>
        <v>0</v>
      </c>
      <c r="S106" s="40">
        <f t="shared" si="59"/>
        <v>0</v>
      </c>
      <c r="T106" s="40">
        <f t="shared" si="59"/>
        <v>0</v>
      </c>
      <c r="U106" s="40">
        <f t="shared" si="59"/>
        <v>0</v>
      </c>
      <c r="V106" s="40">
        <f t="shared" si="59"/>
        <v>0</v>
      </c>
      <c r="W106" s="40">
        <f t="shared" si="59"/>
        <v>0</v>
      </c>
      <c r="X106" s="40">
        <f t="shared" si="59"/>
        <v>0</v>
      </c>
      <c r="Y106" s="40">
        <f t="shared" si="59"/>
        <v>0</v>
      </c>
      <c r="Z106" s="40">
        <f t="shared" si="59"/>
        <v>0</v>
      </c>
      <c r="AA106" s="40">
        <f t="shared" si="59"/>
        <v>0</v>
      </c>
      <c r="AB106" s="40">
        <f t="shared" si="59"/>
        <v>0</v>
      </c>
      <c r="AC106" s="40">
        <f t="shared" si="59"/>
        <v>0</v>
      </c>
      <c r="AD106" s="40">
        <f t="shared" si="59"/>
        <v>0</v>
      </c>
      <c r="AE106" s="40">
        <f t="shared" si="59"/>
        <v>0</v>
      </c>
      <c r="AF106" s="40">
        <f t="shared" si="59"/>
        <v>0</v>
      </c>
      <c r="AG106" s="40">
        <f t="shared" si="59"/>
        <v>0</v>
      </c>
      <c r="AH106" s="40">
        <f t="shared" si="59"/>
        <v>0</v>
      </c>
      <c r="AI106" s="40">
        <f t="shared" si="59"/>
        <v>0</v>
      </c>
      <c r="AJ106" s="40">
        <f t="shared" si="59"/>
        <v>0</v>
      </c>
      <c r="AK106" s="40">
        <f t="shared" si="59"/>
        <v>0</v>
      </c>
      <c r="AL106" s="40">
        <f t="shared" si="59"/>
        <v>0</v>
      </c>
      <c r="AM106" s="40">
        <f t="shared" si="59"/>
        <v>0</v>
      </c>
      <c r="AN106" s="40">
        <f t="shared" si="59"/>
        <v>0</v>
      </c>
      <c r="AO106" s="40">
        <f t="shared" si="59"/>
        <v>0</v>
      </c>
      <c r="AP106" s="40">
        <f t="shared" si="59"/>
        <v>0</v>
      </c>
      <c r="AQ106" s="40">
        <f t="shared" si="59"/>
        <v>0</v>
      </c>
      <c r="AR106" s="40">
        <f t="shared" si="59"/>
        <v>0</v>
      </c>
      <c r="AS106" s="40">
        <f t="shared" si="59"/>
        <v>0</v>
      </c>
    </row>
    <row r="107" spans="1:45" ht="24.75" customHeight="1">
      <c r="A107" s="59"/>
      <c r="B107" s="63" t="s">
        <v>21</v>
      </c>
      <c r="C107" s="63" t="s">
        <v>143</v>
      </c>
      <c r="D107" s="61" t="s">
        <v>181</v>
      </c>
      <c r="E107" s="14" t="s">
        <v>65</v>
      </c>
      <c r="F107" s="16">
        <f>IF(AND(F108&gt;=0,F108&lt;=50),F108,"Неправиль-ний бал")</f>
        <v>0</v>
      </c>
      <c r="G107" s="16">
        <f aca="true" t="shared" si="60" ref="G107:AS107">IF(AND(G108&gt;=0,G108&lt;=50),G108,"Неправиль-ний бал")</f>
        <v>0</v>
      </c>
      <c r="H107" s="16">
        <f t="shared" si="60"/>
        <v>0</v>
      </c>
      <c r="I107" s="16">
        <f t="shared" si="60"/>
        <v>0</v>
      </c>
      <c r="J107" s="16">
        <f t="shared" si="60"/>
        <v>0</v>
      </c>
      <c r="K107" s="16">
        <f t="shared" si="60"/>
        <v>0</v>
      </c>
      <c r="L107" s="16">
        <f t="shared" si="60"/>
        <v>0</v>
      </c>
      <c r="M107" s="16">
        <f t="shared" si="60"/>
        <v>0</v>
      </c>
      <c r="N107" s="16">
        <f t="shared" si="60"/>
        <v>0</v>
      </c>
      <c r="O107" s="16">
        <f t="shared" si="60"/>
        <v>0</v>
      </c>
      <c r="P107" s="16">
        <f t="shared" si="60"/>
        <v>0</v>
      </c>
      <c r="Q107" s="16">
        <f t="shared" si="60"/>
        <v>0</v>
      </c>
      <c r="R107" s="16">
        <f t="shared" si="60"/>
        <v>0</v>
      </c>
      <c r="S107" s="16">
        <f t="shared" si="60"/>
        <v>0</v>
      </c>
      <c r="T107" s="16">
        <f t="shared" si="60"/>
        <v>0</v>
      </c>
      <c r="U107" s="16">
        <f t="shared" si="60"/>
        <v>0</v>
      </c>
      <c r="V107" s="16">
        <f t="shared" si="60"/>
        <v>0</v>
      </c>
      <c r="W107" s="16">
        <f t="shared" si="60"/>
        <v>0</v>
      </c>
      <c r="X107" s="16">
        <f t="shared" si="60"/>
        <v>0</v>
      </c>
      <c r="Y107" s="16">
        <f t="shared" si="60"/>
        <v>0</v>
      </c>
      <c r="Z107" s="16">
        <f t="shared" si="60"/>
        <v>0</v>
      </c>
      <c r="AA107" s="16">
        <f t="shared" si="60"/>
        <v>0</v>
      </c>
      <c r="AB107" s="16">
        <f t="shared" si="60"/>
        <v>0</v>
      </c>
      <c r="AC107" s="16">
        <f t="shared" si="60"/>
        <v>0</v>
      </c>
      <c r="AD107" s="16">
        <f t="shared" si="60"/>
        <v>0</v>
      </c>
      <c r="AE107" s="16">
        <f t="shared" si="60"/>
        <v>0</v>
      </c>
      <c r="AF107" s="16">
        <f t="shared" si="60"/>
        <v>0</v>
      </c>
      <c r="AG107" s="16">
        <f t="shared" si="60"/>
        <v>0</v>
      </c>
      <c r="AH107" s="16">
        <f t="shared" si="60"/>
        <v>0</v>
      </c>
      <c r="AI107" s="16">
        <f t="shared" si="60"/>
        <v>0</v>
      </c>
      <c r="AJ107" s="16">
        <f t="shared" si="60"/>
        <v>0</v>
      </c>
      <c r="AK107" s="16">
        <f t="shared" si="60"/>
        <v>0</v>
      </c>
      <c r="AL107" s="16">
        <f t="shared" si="60"/>
        <v>0</v>
      </c>
      <c r="AM107" s="16">
        <f t="shared" si="60"/>
        <v>0</v>
      </c>
      <c r="AN107" s="16">
        <f t="shared" si="60"/>
        <v>0</v>
      </c>
      <c r="AO107" s="16">
        <f t="shared" si="60"/>
        <v>0</v>
      </c>
      <c r="AP107" s="16">
        <f t="shared" si="60"/>
        <v>0</v>
      </c>
      <c r="AQ107" s="16">
        <f t="shared" si="60"/>
        <v>0</v>
      </c>
      <c r="AR107" s="16">
        <f t="shared" si="60"/>
        <v>0</v>
      </c>
      <c r="AS107" s="16">
        <f t="shared" si="60"/>
        <v>0</v>
      </c>
    </row>
    <row r="108" spans="1:45" ht="18" customHeight="1">
      <c r="A108" s="59"/>
      <c r="B108" s="63"/>
      <c r="C108" s="63"/>
      <c r="D108" s="66"/>
      <c r="E108" s="10" t="s">
        <v>61</v>
      </c>
      <c r="F108" s="8">
        <v>0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24.75" customHeight="1">
      <c r="A109" s="59"/>
      <c r="B109" s="63" t="s">
        <v>22</v>
      </c>
      <c r="C109" s="63" t="s">
        <v>143</v>
      </c>
      <c r="D109" s="66"/>
      <c r="E109" s="14" t="s">
        <v>65</v>
      </c>
      <c r="F109" s="16">
        <f>IF(AND(F110&gt;=0,F110&lt;=50),F110,"Неправиль-ний бал")</f>
        <v>0</v>
      </c>
      <c r="G109" s="16">
        <f aca="true" t="shared" si="61" ref="G109:AS109">IF(AND(G110&gt;=0,G110&lt;=50),G110,"Неправиль-ний бал")</f>
        <v>0</v>
      </c>
      <c r="H109" s="16">
        <f t="shared" si="61"/>
        <v>0</v>
      </c>
      <c r="I109" s="16">
        <f t="shared" si="61"/>
        <v>0</v>
      </c>
      <c r="J109" s="16">
        <f t="shared" si="61"/>
        <v>0</v>
      </c>
      <c r="K109" s="16">
        <f t="shared" si="61"/>
        <v>0</v>
      </c>
      <c r="L109" s="16">
        <f t="shared" si="61"/>
        <v>0</v>
      </c>
      <c r="M109" s="16">
        <f t="shared" si="61"/>
        <v>0</v>
      </c>
      <c r="N109" s="16">
        <f t="shared" si="61"/>
        <v>0</v>
      </c>
      <c r="O109" s="16">
        <f t="shared" si="61"/>
        <v>0</v>
      </c>
      <c r="P109" s="16">
        <f t="shared" si="61"/>
        <v>0</v>
      </c>
      <c r="Q109" s="16">
        <f t="shared" si="61"/>
        <v>0</v>
      </c>
      <c r="R109" s="16">
        <f t="shared" si="61"/>
        <v>0</v>
      </c>
      <c r="S109" s="16">
        <f t="shared" si="61"/>
        <v>0</v>
      </c>
      <c r="T109" s="16">
        <f t="shared" si="61"/>
        <v>0</v>
      </c>
      <c r="U109" s="16">
        <f t="shared" si="61"/>
        <v>0</v>
      </c>
      <c r="V109" s="16">
        <f t="shared" si="61"/>
        <v>0</v>
      </c>
      <c r="W109" s="16">
        <f t="shared" si="61"/>
        <v>0</v>
      </c>
      <c r="X109" s="16">
        <f t="shared" si="61"/>
        <v>0</v>
      </c>
      <c r="Y109" s="16">
        <f t="shared" si="61"/>
        <v>0</v>
      </c>
      <c r="Z109" s="16">
        <f t="shared" si="61"/>
        <v>0</v>
      </c>
      <c r="AA109" s="16">
        <f t="shared" si="61"/>
        <v>0</v>
      </c>
      <c r="AB109" s="16">
        <f t="shared" si="61"/>
        <v>0</v>
      </c>
      <c r="AC109" s="16">
        <f t="shared" si="61"/>
        <v>0</v>
      </c>
      <c r="AD109" s="16">
        <f t="shared" si="61"/>
        <v>0</v>
      </c>
      <c r="AE109" s="16">
        <f t="shared" si="61"/>
        <v>0</v>
      </c>
      <c r="AF109" s="16">
        <f t="shared" si="61"/>
        <v>0</v>
      </c>
      <c r="AG109" s="16">
        <f t="shared" si="61"/>
        <v>0</v>
      </c>
      <c r="AH109" s="16">
        <f t="shared" si="61"/>
        <v>0</v>
      </c>
      <c r="AI109" s="16">
        <f t="shared" si="61"/>
        <v>0</v>
      </c>
      <c r="AJ109" s="16">
        <f t="shared" si="61"/>
        <v>0</v>
      </c>
      <c r="AK109" s="16">
        <f t="shared" si="61"/>
        <v>0</v>
      </c>
      <c r="AL109" s="16">
        <f t="shared" si="61"/>
        <v>0</v>
      </c>
      <c r="AM109" s="16">
        <f t="shared" si="61"/>
        <v>0</v>
      </c>
      <c r="AN109" s="16">
        <f t="shared" si="61"/>
        <v>0</v>
      </c>
      <c r="AO109" s="16">
        <f t="shared" si="61"/>
        <v>0</v>
      </c>
      <c r="AP109" s="16">
        <f t="shared" si="61"/>
        <v>0</v>
      </c>
      <c r="AQ109" s="16">
        <f t="shared" si="61"/>
        <v>0</v>
      </c>
      <c r="AR109" s="16">
        <f t="shared" si="61"/>
        <v>0</v>
      </c>
      <c r="AS109" s="16">
        <f t="shared" si="61"/>
        <v>0</v>
      </c>
    </row>
    <row r="110" spans="1:45" ht="18" customHeight="1">
      <c r="A110" s="59"/>
      <c r="B110" s="63"/>
      <c r="C110" s="63"/>
      <c r="D110" s="66"/>
      <c r="E110" s="10" t="s">
        <v>61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24.75" customHeight="1">
      <c r="A111" s="59"/>
      <c r="B111" s="63" t="s">
        <v>23</v>
      </c>
      <c r="C111" s="63" t="s">
        <v>143</v>
      </c>
      <c r="D111" s="66"/>
      <c r="E111" s="14" t="s">
        <v>65</v>
      </c>
      <c r="F111" s="16">
        <f>IF(AND(F112&gt;=0,F112&lt;=50),F112,"Неправиль-ний бал")</f>
        <v>0</v>
      </c>
      <c r="G111" s="16">
        <f aca="true" t="shared" si="62" ref="G111:AS111">IF(AND(G112&gt;=0,G112&lt;=50),G112,"Неправиль-ний бал")</f>
        <v>0</v>
      </c>
      <c r="H111" s="16">
        <f t="shared" si="62"/>
        <v>0</v>
      </c>
      <c r="I111" s="16">
        <f t="shared" si="62"/>
        <v>0</v>
      </c>
      <c r="J111" s="16">
        <f t="shared" si="62"/>
        <v>0</v>
      </c>
      <c r="K111" s="16">
        <f t="shared" si="62"/>
        <v>0</v>
      </c>
      <c r="L111" s="16">
        <f t="shared" si="62"/>
        <v>0</v>
      </c>
      <c r="M111" s="16">
        <f t="shared" si="62"/>
        <v>0</v>
      </c>
      <c r="N111" s="16">
        <f t="shared" si="62"/>
        <v>0</v>
      </c>
      <c r="O111" s="16">
        <f t="shared" si="62"/>
        <v>0</v>
      </c>
      <c r="P111" s="16">
        <f t="shared" si="62"/>
        <v>0</v>
      </c>
      <c r="Q111" s="16">
        <f t="shared" si="62"/>
        <v>0</v>
      </c>
      <c r="R111" s="16">
        <f t="shared" si="62"/>
        <v>0</v>
      </c>
      <c r="S111" s="16">
        <f t="shared" si="62"/>
        <v>0</v>
      </c>
      <c r="T111" s="16">
        <f t="shared" si="62"/>
        <v>0</v>
      </c>
      <c r="U111" s="16">
        <f t="shared" si="62"/>
        <v>0</v>
      </c>
      <c r="V111" s="16">
        <f t="shared" si="62"/>
        <v>0</v>
      </c>
      <c r="W111" s="16">
        <f t="shared" si="62"/>
        <v>0</v>
      </c>
      <c r="X111" s="16">
        <f t="shared" si="62"/>
        <v>0</v>
      </c>
      <c r="Y111" s="16">
        <f t="shared" si="62"/>
        <v>0</v>
      </c>
      <c r="Z111" s="16">
        <f t="shared" si="62"/>
        <v>0</v>
      </c>
      <c r="AA111" s="16">
        <f t="shared" si="62"/>
        <v>0</v>
      </c>
      <c r="AB111" s="16">
        <f t="shared" si="62"/>
        <v>0</v>
      </c>
      <c r="AC111" s="16">
        <f t="shared" si="62"/>
        <v>0</v>
      </c>
      <c r="AD111" s="16">
        <f t="shared" si="62"/>
        <v>0</v>
      </c>
      <c r="AE111" s="16">
        <f t="shared" si="62"/>
        <v>0</v>
      </c>
      <c r="AF111" s="16">
        <f t="shared" si="62"/>
        <v>0</v>
      </c>
      <c r="AG111" s="16">
        <f t="shared" si="62"/>
        <v>0</v>
      </c>
      <c r="AH111" s="16">
        <f t="shared" si="62"/>
        <v>0</v>
      </c>
      <c r="AI111" s="16">
        <f t="shared" si="62"/>
        <v>0</v>
      </c>
      <c r="AJ111" s="16">
        <f t="shared" si="62"/>
        <v>0</v>
      </c>
      <c r="AK111" s="16">
        <f t="shared" si="62"/>
        <v>0</v>
      </c>
      <c r="AL111" s="16">
        <f t="shared" si="62"/>
        <v>0</v>
      </c>
      <c r="AM111" s="16">
        <f t="shared" si="62"/>
        <v>0</v>
      </c>
      <c r="AN111" s="16">
        <f t="shared" si="62"/>
        <v>0</v>
      </c>
      <c r="AO111" s="16">
        <f t="shared" si="62"/>
        <v>0</v>
      </c>
      <c r="AP111" s="16">
        <f t="shared" si="62"/>
        <v>0</v>
      </c>
      <c r="AQ111" s="16">
        <f t="shared" si="62"/>
        <v>0</v>
      </c>
      <c r="AR111" s="16">
        <f t="shared" si="62"/>
        <v>0</v>
      </c>
      <c r="AS111" s="16">
        <f t="shared" si="62"/>
        <v>0</v>
      </c>
    </row>
    <row r="112" spans="1:45" ht="18" customHeight="1">
      <c r="A112" s="59"/>
      <c r="B112" s="63"/>
      <c r="C112" s="63"/>
      <c r="D112" s="66"/>
      <c r="E112" s="10" t="s">
        <v>61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24.75" customHeight="1">
      <c r="A113" s="59"/>
      <c r="B113" s="63" t="s">
        <v>24</v>
      </c>
      <c r="C113" s="63" t="s">
        <v>143</v>
      </c>
      <c r="D113" s="66"/>
      <c r="E113" s="14" t="s">
        <v>65</v>
      </c>
      <c r="F113" s="16">
        <f>IF(AND(F114&gt;=0,F114&lt;=50),F114,"Неправиль-ний бал")</f>
        <v>0</v>
      </c>
      <c r="G113" s="16">
        <f aca="true" t="shared" si="63" ref="G113:AS113">IF(AND(G114&gt;=0,G114&lt;=50),G114,"Неправиль-ний бал")</f>
        <v>0</v>
      </c>
      <c r="H113" s="16">
        <f t="shared" si="63"/>
        <v>0</v>
      </c>
      <c r="I113" s="16">
        <f t="shared" si="63"/>
        <v>0</v>
      </c>
      <c r="J113" s="16">
        <f t="shared" si="63"/>
        <v>0</v>
      </c>
      <c r="K113" s="16">
        <f t="shared" si="63"/>
        <v>0</v>
      </c>
      <c r="L113" s="16">
        <f t="shared" si="63"/>
        <v>0</v>
      </c>
      <c r="M113" s="16">
        <f t="shared" si="63"/>
        <v>0</v>
      </c>
      <c r="N113" s="16">
        <f t="shared" si="63"/>
        <v>0</v>
      </c>
      <c r="O113" s="16">
        <f t="shared" si="63"/>
        <v>0</v>
      </c>
      <c r="P113" s="16">
        <f t="shared" si="63"/>
        <v>0</v>
      </c>
      <c r="Q113" s="16">
        <f t="shared" si="63"/>
        <v>0</v>
      </c>
      <c r="R113" s="16">
        <f t="shared" si="63"/>
        <v>0</v>
      </c>
      <c r="S113" s="16">
        <f t="shared" si="63"/>
        <v>0</v>
      </c>
      <c r="T113" s="16">
        <f t="shared" si="63"/>
        <v>0</v>
      </c>
      <c r="U113" s="16">
        <f t="shared" si="63"/>
        <v>0</v>
      </c>
      <c r="V113" s="16">
        <f t="shared" si="63"/>
        <v>0</v>
      </c>
      <c r="W113" s="16">
        <f t="shared" si="63"/>
        <v>0</v>
      </c>
      <c r="X113" s="16">
        <f t="shared" si="63"/>
        <v>0</v>
      </c>
      <c r="Y113" s="16">
        <f t="shared" si="63"/>
        <v>0</v>
      </c>
      <c r="Z113" s="16">
        <f t="shared" si="63"/>
        <v>0</v>
      </c>
      <c r="AA113" s="16">
        <f t="shared" si="63"/>
        <v>0</v>
      </c>
      <c r="AB113" s="16">
        <f t="shared" si="63"/>
        <v>0</v>
      </c>
      <c r="AC113" s="16">
        <f t="shared" si="63"/>
        <v>0</v>
      </c>
      <c r="AD113" s="16">
        <f t="shared" si="63"/>
        <v>0</v>
      </c>
      <c r="AE113" s="16">
        <f t="shared" si="63"/>
        <v>0</v>
      </c>
      <c r="AF113" s="16">
        <f t="shared" si="63"/>
        <v>0</v>
      </c>
      <c r="AG113" s="16">
        <f t="shared" si="63"/>
        <v>0</v>
      </c>
      <c r="AH113" s="16">
        <f t="shared" si="63"/>
        <v>0</v>
      </c>
      <c r="AI113" s="16">
        <f t="shared" si="63"/>
        <v>0</v>
      </c>
      <c r="AJ113" s="16">
        <f t="shared" si="63"/>
        <v>0</v>
      </c>
      <c r="AK113" s="16">
        <f t="shared" si="63"/>
        <v>0</v>
      </c>
      <c r="AL113" s="16">
        <f t="shared" si="63"/>
        <v>0</v>
      </c>
      <c r="AM113" s="16">
        <f t="shared" si="63"/>
        <v>0</v>
      </c>
      <c r="AN113" s="16">
        <f t="shared" si="63"/>
        <v>0</v>
      </c>
      <c r="AO113" s="16">
        <f t="shared" si="63"/>
        <v>0</v>
      </c>
      <c r="AP113" s="16">
        <f t="shared" si="63"/>
        <v>0</v>
      </c>
      <c r="AQ113" s="16">
        <f t="shared" si="63"/>
        <v>0</v>
      </c>
      <c r="AR113" s="16">
        <f t="shared" si="63"/>
        <v>0</v>
      </c>
      <c r="AS113" s="16">
        <f t="shared" si="63"/>
        <v>0</v>
      </c>
    </row>
    <row r="114" spans="1:45" ht="18" customHeight="1">
      <c r="A114" s="59"/>
      <c r="B114" s="63"/>
      <c r="C114" s="63"/>
      <c r="D114" s="66"/>
      <c r="E114" s="10" t="s">
        <v>61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24.75" customHeight="1">
      <c r="A115" s="59"/>
      <c r="B115" s="63" t="s">
        <v>25</v>
      </c>
      <c r="C115" s="63" t="s">
        <v>143</v>
      </c>
      <c r="D115" s="66"/>
      <c r="E115" s="14" t="s">
        <v>65</v>
      </c>
      <c r="F115" s="16">
        <f>IF(AND(F116&gt;=0,F116&lt;=50),F116,"Неправиль-ний бал")</f>
        <v>0</v>
      </c>
      <c r="G115" s="16">
        <f aca="true" t="shared" si="64" ref="G115:AS115">IF(AND(G116&gt;=0,G116&lt;=50),G116,"Неправиль-ний бал")</f>
        <v>0</v>
      </c>
      <c r="H115" s="16">
        <f t="shared" si="64"/>
        <v>0</v>
      </c>
      <c r="I115" s="16">
        <f t="shared" si="64"/>
        <v>0</v>
      </c>
      <c r="J115" s="16">
        <f t="shared" si="64"/>
        <v>0</v>
      </c>
      <c r="K115" s="16">
        <f t="shared" si="64"/>
        <v>0</v>
      </c>
      <c r="L115" s="16">
        <f t="shared" si="64"/>
        <v>0</v>
      </c>
      <c r="M115" s="16">
        <f t="shared" si="64"/>
        <v>0</v>
      </c>
      <c r="N115" s="16">
        <f t="shared" si="64"/>
        <v>0</v>
      </c>
      <c r="O115" s="16">
        <f t="shared" si="64"/>
        <v>0</v>
      </c>
      <c r="P115" s="16">
        <f t="shared" si="64"/>
        <v>0</v>
      </c>
      <c r="Q115" s="16">
        <f t="shared" si="64"/>
        <v>0</v>
      </c>
      <c r="R115" s="16">
        <f t="shared" si="64"/>
        <v>0</v>
      </c>
      <c r="S115" s="16">
        <f t="shared" si="64"/>
        <v>0</v>
      </c>
      <c r="T115" s="16">
        <f t="shared" si="64"/>
        <v>0</v>
      </c>
      <c r="U115" s="16">
        <f t="shared" si="64"/>
        <v>0</v>
      </c>
      <c r="V115" s="16">
        <f t="shared" si="64"/>
        <v>0</v>
      </c>
      <c r="W115" s="16">
        <f t="shared" si="64"/>
        <v>0</v>
      </c>
      <c r="X115" s="16">
        <f t="shared" si="64"/>
        <v>0</v>
      </c>
      <c r="Y115" s="16">
        <f t="shared" si="64"/>
        <v>0</v>
      </c>
      <c r="Z115" s="16">
        <f t="shared" si="64"/>
        <v>0</v>
      </c>
      <c r="AA115" s="16">
        <f t="shared" si="64"/>
        <v>0</v>
      </c>
      <c r="AB115" s="16">
        <f t="shared" si="64"/>
        <v>0</v>
      </c>
      <c r="AC115" s="16">
        <f t="shared" si="64"/>
        <v>0</v>
      </c>
      <c r="AD115" s="16">
        <f t="shared" si="64"/>
        <v>0</v>
      </c>
      <c r="AE115" s="16">
        <f t="shared" si="64"/>
        <v>0</v>
      </c>
      <c r="AF115" s="16">
        <f t="shared" si="64"/>
        <v>0</v>
      </c>
      <c r="AG115" s="16">
        <f t="shared" si="64"/>
        <v>0</v>
      </c>
      <c r="AH115" s="16">
        <f t="shared" si="64"/>
        <v>0</v>
      </c>
      <c r="AI115" s="16">
        <f t="shared" si="64"/>
        <v>0</v>
      </c>
      <c r="AJ115" s="16">
        <f t="shared" si="64"/>
        <v>0</v>
      </c>
      <c r="AK115" s="16">
        <f t="shared" si="64"/>
        <v>0</v>
      </c>
      <c r="AL115" s="16">
        <f t="shared" si="64"/>
        <v>0</v>
      </c>
      <c r="AM115" s="16">
        <f t="shared" si="64"/>
        <v>0</v>
      </c>
      <c r="AN115" s="16">
        <f t="shared" si="64"/>
        <v>0</v>
      </c>
      <c r="AO115" s="16">
        <f t="shared" si="64"/>
        <v>0</v>
      </c>
      <c r="AP115" s="16">
        <f t="shared" si="64"/>
        <v>0</v>
      </c>
      <c r="AQ115" s="16">
        <f t="shared" si="64"/>
        <v>0</v>
      </c>
      <c r="AR115" s="16">
        <f t="shared" si="64"/>
        <v>0</v>
      </c>
      <c r="AS115" s="16">
        <f t="shared" si="64"/>
        <v>0</v>
      </c>
    </row>
    <row r="116" spans="1:45" ht="18" customHeight="1">
      <c r="A116" s="59"/>
      <c r="B116" s="63"/>
      <c r="C116" s="63"/>
      <c r="D116" s="66"/>
      <c r="E116" s="10" t="s">
        <v>61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24.75" customHeight="1">
      <c r="A117" s="59"/>
      <c r="B117" s="63" t="s">
        <v>26</v>
      </c>
      <c r="C117" s="63" t="s">
        <v>143</v>
      </c>
      <c r="D117" s="66"/>
      <c r="E117" s="14" t="s">
        <v>65</v>
      </c>
      <c r="F117" s="16">
        <f>IF(AND(F118&gt;=0,F118&lt;=50),F118,"Неправиль-ний бал")</f>
        <v>0</v>
      </c>
      <c r="G117" s="16">
        <f aca="true" t="shared" si="65" ref="G117:AS117">IF(AND(G118&gt;=0,G118&lt;=50),G118,"Неправиль-ний бал")</f>
        <v>0</v>
      </c>
      <c r="H117" s="16">
        <f t="shared" si="65"/>
        <v>0</v>
      </c>
      <c r="I117" s="16">
        <f t="shared" si="65"/>
        <v>0</v>
      </c>
      <c r="J117" s="16">
        <f t="shared" si="65"/>
        <v>0</v>
      </c>
      <c r="K117" s="16">
        <f t="shared" si="65"/>
        <v>0</v>
      </c>
      <c r="L117" s="16">
        <f t="shared" si="65"/>
        <v>0</v>
      </c>
      <c r="M117" s="16">
        <f t="shared" si="65"/>
        <v>0</v>
      </c>
      <c r="N117" s="16">
        <f t="shared" si="65"/>
        <v>0</v>
      </c>
      <c r="O117" s="16">
        <f t="shared" si="65"/>
        <v>0</v>
      </c>
      <c r="P117" s="16">
        <f t="shared" si="65"/>
        <v>0</v>
      </c>
      <c r="Q117" s="16">
        <f t="shared" si="65"/>
        <v>0</v>
      </c>
      <c r="R117" s="16">
        <f t="shared" si="65"/>
        <v>0</v>
      </c>
      <c r="S117" s="16">
        <f t="shared" si="65"/>
        <v>0</v>
      </c>
      <c r="T117" s="16">
        <f t="shared" si="65"/>
        <v>0</v>
      </c>
      <c r="U117" s="16">
        <f t="shared" si="65"/>
        <v>0</v>
      </c>
      <c r="V117" s="16">
        <f t="shared" si="65"/>
        <v>0</v>
      </c>
      <c r="W117" s="16">
        <f t="shared" si="65"/>
        <v>0</v>
      </c>
      <c r="X117" s="16">
        <f t="shared" si="65"/>
        <v>0</v>
      </c>
      <c r="Y117" s="16">
        <f t="shared" si="65"/>
        <v>0</v>
      </c>
      <c r="Z117" s="16">
        <f t="shared" si="65"/>
        <v>0</v>
      </c>
      <c r="AA117" s="16">
        <f t="shared" si="65"/>
        <v>0</v>
      </c>
      <c r="AB117" s="16">
        <f t="shared" si="65"/>
        <v>0</v>
      </c>
      <c r="AC117" s="16">
        <f t="shared" si="65"/>
        <v>0</v>
      </c>
      <c r="AD117" s="16">
        <f t="shared" si="65"/>
        <v>0</v>
      </c>
      <c r="AE117" s="16">
        <f t="shared" si="65"/>
        <v>0</v>
      </c>
      <c r="AF117" s="16">
        <f t="shared" si="65"/>
        <v>0</v>
      </c>
      <c r="AG117" s="16">
        <f t="shared" si="65"/>
        <v>0</v>
      </c>
      <c r="AH117" s="16">
        <f t="shared" si="65"/>
        <v>0</v>
      </c>
      <c r="AI117" s="16">
        <f t="shared" si="65"/>
        <v>0</v>
      </c>
      <c r="AJ117" s="16">
        <f t="shared" si="65"/>
        <v>0</v>
      </c>
      <c r="AK117" s="16">
        <f t="shared" si="65"/>
        <v>0</v>
      </c>
      <c r="AL117" s="16">
        <f t="shared" si="65"/>
        <v>0</v>
      </c>
      <c r="AM117" s="16">
        <f t="shared" si="65"/>
        <v>0</v>
      </c>
      <c r="AN117" s="16">
        <f t="shared" si="65"/>
        <v>0</v>
      </c>
      <c r="AO117" s="16">
        <f t="shared" si="65"/>
        <v>0</v>
      </c>
      <c r="AP117" s="16">
        <f t="shared" si="65"/>
        <v>0</v>
      </c>
      <c r="AQ117" s="16">
        <f t="shared" si="65"/>
        <v>0</v>
      </c>
      <c r="AR117" s="16">
        <f t="shared" si="65"/>
        <v>0</v>
      </c>
      <c r="AS117" s="16">
        <f t="shared" si="65"/>
        <v>0</v>
      </c>
    </row>
    <row r="118" spans="1:45" ht="18" customHeight="1">
      <c r="A118" s="59"/>
      <c r="B118" s="63"/>
      <c r="C118" s="63"/>
      <c r="D118" s="66"/>
      <c r="E118" s="10" t="s">
        <v>61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24.75" customHeight="1">
      <c r="A119" s="59"/>
      <c r="B119" s="61" t="s">
        <v>27</v>
      </c>
      <c r="C119" s="63" t="s">
        <v>143</v>
      </c>
      <c r="D119" s="66"/>
      <c r="E119" s="14" t="s">
        <v>65</v>
      </c>
      <c r="F119" s="16">
        <f>IF(AND(F120&gt;=0,F120&lt;=50),F120,"Неправиль-ний бал")</f>
        <v>0</v>
      </c>
      <c r="G119" s="16">
        <f aca="true" t="shared" si="66" ref="G119:AS119">IF(AND(G120&gt;=0,G120&lt;=50),G120,"Неправиль-ний бал")</f>
        <v>0</v>
      </c>
      <c r="H119" s="16">
        <f t="shared" si="66"/>
        <v>0</v>
      </c>
      <c r="I119" s="16">
        <f t="shared" si="66"/>
        <v>0</v>
      </c>
      <c r="J119" s="16">
        <f t="shared" si="66"/>
        <v>0</v>
      </c>
      <c r="K119" s="16">
        <f t="shared" si="66"/>
        <v>0</v>
      </c>
      <c r="L119" s="16">
        <f t="shared" si="66"/>
        <v>0</v>
      </c>
      <c r="M119" s="16">
        <f t="shared" si="66"/>
        <v>0</v>
      </c>
      <c r="N119" s="16">
        <f t="shared" si="66"/>
        <v>0</v>
      </c>
      <c r="O119" s="16">
        <f t="shared" si="66"/>
        <v>0</v>
      </c>
      <c r="P119" s="16">
        <f t="shared" si="66"/>
        <v>0</v>
      </c>
      <c r="Q119" s="16">
        <f t="shared" si="66"/>
        <v>0</v>
      </c>
      <c r="R119" s="16">
        <f t="shared" si="66"/>
        <v>0</v>
      </c>
      <c r="S119" s="16">
        <f t="shared" si="66"/>
        <v>0</v>
      </c>
      <c r="T119" s="16">
        <f t="shared" si="66"/>
        <v>0</v>
      </c>
      <c r="U119" s="16">
        <f t="shared" si="66"/>
        <v>0</v>
      </c>
      <c r="V119" s="16">
        <f t="shared" si="66"/>
        <v>0</v>
      </c>
      <c r="W119" s="16">
        <f t="shared" si="66"/>
        <v>0</v>
      </c>
      <c r="X119" s="16">
        <f t="shared" si="66"/>
        <v>0</v>
      </c>
      <c r="Y119" s="16">
        <f t="shared" si="66"/>
        <v>0</v>
      </c>
      <c r="Z119" s="16">
        <f t="shared" si="66"/>
        <v>0</v>
      </c>
      <c r="AA119" s="16">
        <f t="shared" si="66"/>
        <v>0</v>
      </c>
      <c r="AB119" s="16">
        <f t="shared" si="66"/>
        <v>0</v>
      </c>
      <c r="AC119" s="16">
        <f t="shared" si="66"/>
        <v>0</v>
      </c>
      <c r="AD119" s="16">
        <f t="shared" si="66"/>
        <v>0</v>
      </c>
      <c r="AE119" s="16">
        <f t="shared" si="66"/>
        <v>0</v>
      </c>
      <c r="AF119" s="16">
        <f t="shared" si="66"/>
        <v>0</v>
      </c>
      <c r="AG119" s="16">
        <f t="shared" si="66"/>
        <v>0</v>
      </c>
      <c r="AH119" s="16">
        <f t="shared" si="66"/>
        <v>0</v>
      </c>
      <c r="AI119" s="16">
        <f t="shared" si="66"/>
        <v>0</v>
      </c>
      <c r="AJ119" s="16">
        <f t="shared" si="66"/>
        <v>0</v>
      </c>
      <c r="AK119" s="16">
        <f t="shared" si="66"/>
        <v>0</v>
      </c>
      <c r="AL119" s="16">
        <f t="shared" si="66"/>
        <v>0</v>
      </c>
      <c r="AM119" s="16">
        <f t="shared" si="66"/>
        <v>0</v>
      </c>
      <c r="AN119" s="16">
        <f t="shared" si="66"/>
        <v>0</v>
      </c>
      <c r="AO119" s="16">
        <f t="shared" si="66"/>
        <v>0</v>
      </c>
      <c r="AP119" s="16">
        <f t="shared" si="66"/>
        <v>0</v>
      </c>
      <c r="AQ119" s="16">
        <f t="shared" si="66"/>
        <v>0</v>
      </c>
      <c r="AR119" s="16">
        <f t="shared" si="66"/>
        <v>0</v>
      </c>
      <c r="AS119" s="16">
        <f t="shared" si="66"/>
        <v>0</v>
      </c>
    </row>
    <row r="120" spans="1:45" ht="18" customHeight="1">
      <c r="A120" s="59"/>
      <c r="B120" s="62"/>
      <c r="C120" s="63"/>
      <c r="D120" s="66"/>
      <c r="E120" s="10" t="s">
        <v>61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24.75" customHeight="1">
      <c r="A121" s="59"/>
      <c r="B121" s="61" t="s">
        <v>28</v>
      </c>
      <c r="C121" s="63" t="s">
        <v>143</v>
      </c>
      <c r="D121" s="66"/>
      <c r="E121" s="14" t="s">
        <v>65</v>
      </c>
      <c r="F121" s="16">
        <f>IF(AND(F122&gt;=0,F122&lt;=50),F122,"Неправиль-ний бал")</f>
        <v>0</v>
      </c>
      <c r="G121" s="16">
        <f aca="true" t="shared" si="67" ref="G121:AS121">IF(AND(G122&gt;=0,G122&lt;=50),G122,"Неправиль-ний бал")</f>
        <v>0</v>
      </c>
      <c r="H121" s="16">
        <f t="shared" si="67"/>
        <v>0</v>
      </c>
      <c r="I121" s="16">
        <f t="shared" si="67"/>
        <v>0</v>
      </c>
      <c r="J121" s="16">
        <f t="shared" si="67"/>
        <v>0</v>
      </c>
      <c r="K121" s="16">
        <f t="shared" si="67"/>
        <v>0</v>
      </c>
      <c r="L121" s="16">
        <f t="shared" si="67"/>
        <v>0</v>
      </c>
      <c r="M121" s="16">
        <f t="shared" si="67"/>
        <v>0</v>
      </c>
      <c r="N121" s="16">
        <f t="shared" si="67"/>
        <v>0</v>
      </c>
      <c r="O121" s="16">
        <f t="shared" si="67"/>
        <v>0</v>
      </c>
      <c r="P121" s="16">
        <f t="shared" si="67"/>
        <v>0</v>
      </c>
      <c r="Q121" s="16">
        <f t="shared" si="67"/>
        <v>0</v>
      </c>
      <c r="R121" s="16">
        <f t="shared" si="67"/>
        <v>0</v>
      </c>
      <c r="S121" s="16">
        <f t="shared" si="67"/>
        <v>0</v>
      </c>
      <c r="T121" s="16">
        <f t="shared" si="67"/>
        <v>0</v>
      </c>
      <c r="U121" s="16">
        <f t="shared" si="67"/>
        <v>0</v>
      </c>
      <c r="V121" s="16">
        <f t="shared" si="67"/>
        <v>0</v>
      </c>
      <c r="W121" s="16">
        <f t="shared" si="67"/>
        <v>0</v>
      </c>
      <c r="X121" s="16">
        <f t="shared" si="67"/>
        <v>0</v>
      </c>
      <c r="Y121" s="16">
        <f t="shared" si="67"/>
        <v>0</v>
      </c>
      <c r="Z121" s="16">
        <f t="shared" si="67"/>
        <v>0</v>
      </c>
      <c r="AA121" s="16">
        <f t="shared" si="67"/>
        <v>0</v>
      </c>
      <c r="AB121" s="16">
        <f t="shared" si="67"/>
        <v>0</v>
      </c>
      <c r="AC121" s="16">
        <f t="shared" si="67"/>
        <v>0</v>
      </c>
      <c r="AD121" s="16">
        <f t="shared" si="67"/>
        <v>0</v>
      </c>
      <c r="AE121" s="16">
        <f t="shared" si="67"/>
        <v>0</v>
      </c>
      <c r="AF121" s="16">
        <f t="shared" si="67"/>
        <v>0</v>
      </c>
      <c r="AG121" s="16">
        <f t="shared" si="67"/>
        <v>0</v>
      </c>
      <c r="AH121" s="16">
        <f t="shared" si="67"/>
        <v>0</v>
      </c>
      <c r="AI121" s="16">
        <f t="shared" si="67"/>
        <v>0</v>
      </c>
      <c r="AJ121" s="16">
        <f t="shared" si="67"/>
        <v>0</v>
      </c>
      <c r="AK121" s="16">
        <f t="shared" si="67"/>
        <v>0</v>
      </c>
      <c r="AL121" s="16">
        <f t="shared" si="67"/>
        <v>0</v>
      </c>
      <c r="AM121" s="16">
        <f t="shared" si="67"/>
        <v>0</v>
      </c>
      <c r="AN121" s="16">
        <f t="shared" si="67"/>
        <v>0</v>
      </c>
      <c r="AO121" s="16">
        <f t="shared" si="67"/>
        <v>0</v>
      </c>
      <c r="AP121" s="16">
        <f t="shared" si="67"/>
        <v>0</v>
      </c>
      <c r="AQ121" s="16">
        <f t="shared" si="67"/>
        <v>0</v>
      </c>
      <c r="AR121" s="16">
        <f t="shared" si="67"/>
        <v>0</v>
      </c>
      <c r="AS121" s="16">
        <f t="shared" si="67"/>
        <v>0</v>
      </c>
    </row>
    <row r="122" spans="1:45" ht="18" customHeight="1">
      <c r="A122" s="59"/>
      <c r="B122" s="62"/>
      <c r="C122" s="63"/>
      <c r="D122" s="66"/>
      <c r="E122" s="10" t="s">
        <v>61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24.75" customHeight="1">
      <c r="A123" s="59"/>
      <c r="B123" s="61" t="s">
        <v>29</v>
      </c>
      <c r="C123" s="63" t="s">
        <v>143</v>
      </c>
      <c r="D123" s="66"/>
      <c r="E123" s="14" t="s">
        <v>65</v>
      </c>
      <c r="F123" s="16">
        <f>IF(AND(F124&gt;=0,F124&lt;=50),F124,"Неправиль-ний бал")</f>
        <v>0</v>
      </c>
      <c r="G123" s="16">
        <f aca="true" t="shared" si="68" ref="G123:AS123">IF(AND(G124&gt;=0,G124&lt;=50),G124,"Неправиль-ний бал")</f>
        <v>0</v>
      </c>
      <c r="H123" s="16">
        <f t="shared" si="68"/>
        <v>0</v>
      </c>
      <c r="I123" s="16">
        <f t="shared" si="68"/>
        <v>0</v>
      </c>
      <c r="J123" s="16">
        <f t="shared" si="68"/>
        <v>0</v>
      </c>
      <c r="K123" s="16">
        <f t="shared" si="68"/>
        <v>0</v>
      </c>
      <c r="L123" s="16">
        <f t="shared" si="68"/>
        <v>0</v>
      </c>
      <c r="M123" s="16">
        <f t="shared" si="68"/>
        <v>0</v>
      </c>
      <c r="N123" s="16">
        <f t="shared" si="68"/>
        <v>0</v>
      </c>
      <c r="O123" s="16">
        <f t="shared" si="68"/>
        <v>0</v>
      </c>
      <c r="P123" s="16">
        <f t="shared" si="68"/>
        <v>0</v>
      </c>
      <c r="Q123" s="16">
        <f t="shared" si="68"/>
        <v>0</v>
      </c>
      <c r="R123" s="16">
        <f t="shared" si="68"/>
        <v>0</v>
      </c>
      <c r="S123" s="16">
        <f t="shared" si="68"/>
        <v>0</v>
      </c>
      <c r="T123" s="16">
        <f t="shared" si="68"/>
        <v>0</v>
      </c>
      <c r="U123" s="16">
        <f t="shared" si="68"/>
        <v>0</v>
      </c>
      <c r="V123" s="16">
        <f t="shared" si="68"/>
        <v>0</v>
      </c>
      <c r="W123" s="16">
        <f t="shared" si="68"/>
        <v>0</v>
      </c>
      <c r="X123" s="16">
        <f t="shared" si="68"/>
        <v>0</v>
      </c>
      <c r="Y123" s="16">
        <f t="shared" si="68"/>
        <v>0</v>
      </c>
      <c r="Z123" s="16">
        <f t="shared" si="68"/>
        <v>0</v>
      </c>
      <c r="AA123" s="16">
        <f t="shared" si="68"/>
        <v>0</v>
      </c>
      <c r="AB123" s="16">
        <f t="shared" si="68"/>
        <v>0</v>
      </c>
      <c r="AC123" s="16">
        <f t="shared" si="68"/>
        <v>0</v>
      </c>
      <c r="AD123" s="16">
        <f t="shared" si="68"/>
        <v>0</v>
      </c>
      <c r="AE123" s="16">
        <f t="shared" si="68"/>
        <v>0</v>
      </c>
      <c r="AF123" s="16">
        <f t="shared" si="68"/>
        <v>0</v>
      </c>
      <c r="AG123" s="16">
        <f t="shared" si="68"/>
        <v>0</v>
      </c>
      <c r="AH123" s="16">
        <f t="shared" si="68"/>
        <v>0</v>
      </c>
      <c r="AI123" s="16">
        <f t="shared" si="68"/>
        <v>0</v>
      </c>
      <c r="AJ123" s="16">
        <f t="shared" si="68"/>
        <v>0</v>
      </c>
      <c r="AK123" s="16">
        <f t="shared" si="68"/>
        <v>0</v>
      </c>
      <c r="AL123" s="16">
        <f t="shared" si="68"/>
        <v>0</v>
      </c>
      <c r="AM123" s="16">
        <f t="shared" si="68"/>
        <v>0</v>
      </c>
      <c r="AN123" s="16">
        <f t="shared" si="68"/>
        <v>0</v>
      </c>
      <c r="AO123" s="16">
        <f t="shared" si="68"/>
        <v>0</v>
      </c>
      <c r="AP123" s="16">
        <f t="shared" si="68"/>
        <v>0</v>
      </c>
      <c r="AQ123" s="16">
        <f t="shared" si="68"/>
        <v>0</v>
      </c>
      <c r="AR123" s="16">
        <f t="shared" si="68"/>
        <v>0</v>
      </c>
      <c r="AS123" s="16">
        <f t="shared" si="68"/>
        <v>0</v>
      </c>
    </row>
    <row r="124" spans="1:45" ht="18" customHeight="1">
      <c r="A124" s="59"/>
      <c r="B124" s="62"/>
      <c r="C124" s="63"/>
      <c r="D124" s="66"/>
      <c r="E124" s="10" t="s">
        <v>61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24.75" customHeight="1">
      <c r="A125" s="59"/>
      <c r="B125" s="61" t="s">
        <v>30</v>
      </c>
      <c r="C125" s="63" t="s">
        <v>143</v>
      </c>
      <c r="D125" s="66"/>
      <c r="E125" s="14" t="s">
        <v>65</v>
      </c>
      <c r="F125" s="16">
        <f>IF(AND(F126&gt;=0,F126&lt;=50),F126,"Неправиль-ний бал")</f>
        <v>0</v>
      </c>
      <c r="G125" s="16">
        <f aca="true" t="shared" si="69" ref="G125:AS125">IF(AND(G126&gt;=0,G126&lt;=50),G126,"Неправиль-ний бал")</f>
        <v>0</v>
      </c>
      <c r="H125" s="16">
        <f t="shared" si="69"/>
        <v>0</v>
      </c>
      <c r="I125" s="16">
        <f t="shared" si="69"/>
        <v>0</v>
      </c>
      <c r="J125" s="16">
        <f t="shared" si="69"/>
        <v>0</v>
      </c>
      <c r="K125" s="16">
        <f t="shared" si="69"/>
        <v>0</v>
      </c>
      <c r="L125" s="16">
        <f t="shared" si="69"/>
        <v>0</v>
      </c>
      <c r="M125" s="16">
        <f t="shared" si="69"/>
        <v>0</v>
      </c>
      <c r="N125" s="16">
        <f t="shared" si="69"/>
        <v>0</v>
      </c>
      <c r="O125" s="16">
        <f t="shared" si="69"/>
        <v>0</v>
      </c>
      <c r="P125" s="16">
        <f t="shared" si="69"/>
        <v>0</v>
      </c>
      <c r="Q125" s="16">
        <f t="shared" si="69"/>
        <v>0</v>
      </c>
      <c r="R125" s="16">
        <f t="shared" si="69"/>
        <v>0</v>
      </c>
      <c r="S125" s="16">
        <f t="shared" si="69"/>
        <v>0</v>
      </c>
      <c r="T125" s="16">
        <f t="shared" si="69"/>
        <v>0</v>
      </c>
      <c r="U125" s="16">
        <f t="shared" si="69"/>
        <v>0</v>
      </c>
      <c r="V125" s="16">
        <f t="shared" si="69"/>
        <v>0</v>
      </c>
      <c r="W125" s="16">
        <f t="shared" si="69"/>
        <v>0</v>
      </c>
      <c r="X125" s="16">
        <f t="shared" si="69"/>
        <v>0</v>
      </c>
      <c r="Y125" s="16">
        <f t="shared" si="69"/>
        <v>0</v>
      </c>
      <c r="Z125" s="16">
        <f t="shared" si="69"/>
        <v>0</v>
      </c>
      <c r="AA125" s="16">
        <f t="shared" si="69"/>
        <v>0</v>
      </c>
      <c r="AB125" s="16">
        <f t="shared" si="69"/>
        <v>0</v>
      </c>
      <c r="AC125" s="16">
        <f t="shared" si="69"/>
        <v>0</v>
      </c>
      <c r="AD125" s="16">
        <f t="shared" si="69"/>
        <v>0</v>
      </c>
      <c r="AE125" s="16">
        <f t="shared" si="69"/>
        <v>0</v>
      </c>
      <c r="AF125" s="16">
        <f t="shared" si="69"/>
        <v>0</v>
      </c>
      <c r="AG125" s="16">
        <f t="shared" si="69"/>
        <v>0</v>
      </c>
      <c r="AH125" s="16">
        <f t="shared" si="69"/>
        <v>0</v>
      </c>
      <c r="AI125" s="16">
        <f t="shared" si="69"/>
        <v>0</v>
      </c>
      <c r="AJ125" s="16">
        <f t="shared" si="69"/>
        <v>0</v>
      </c>
      <c r="AK125" s="16">
        <f t="shared" si="69"/>
        <v>0</v>
      </c>
      <c r="AL125" s="16">
        <f t="shared" si="69"/>
        <v>0</v>
      </c>
      <c r="AM125" s="16">
        <f t="shared" si="69"/>
        <v>0</v>
      </c>
      <c r="AN125" s="16">
        <f t="shared" si="69"/>
        <v>0</v>
      </c>
      <c r="AO125" s="16">
        <f t="shared" si="69"/>
        <v>0</v>
      </c>
      <c r="AP125" s="16">
        <f t="shared" si="69"/>
        <v>0</v>
      </c>
      <c r="AQ125" s="16">
        <f t="shared" si="69"/>
        <v>0</v>
      </c>
      <c r="AR125" s="16">
        <f t="shared" si="69"/>
        <v>0</v>
      </c>
      <c r="AS125" s="16">
        <f t="shared" si="69"/>
        <v>0</v>
      </c>
    </row>
    <row r="126" spans="1:45" ht="18" customHeight="1">
      <c r="A126" s="59"/>
      <c r="B126" s="62"/>
      <c r="C126" s="63"/>
      <c r="D126" s="66"/>
      <c r="E126" s="10" t="s">
        <v>61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24.75" customHeight="1">
      <c r="A127" s="59"/>
      <c r="B127" s="61" t="s">
        <v>31</v>
      </c>
      <c r="C127" s="63" t="s">
        <v>143</v>
      </c>
      <c r="D127" s="66"/>
      <c r="E127" s="14" t="s">
        <v>65</v>
      </c>
      <c r="F127" s="16">
        <f>IF(AND(F128&gt;=0,F128&lt;=50),F128,"Неправиль-ний бал")</f>
        <v>0</v>
      </c>
      <c r="G127" s="16">
        <f aca="true" t="shared" si="70" ref="G127:AS127">IF(AND(G128&gt;=0,G128&lt;=50),G128,"Неправиль-ний бал")</f>
        <v>0</v>
      </c>
      <c r="H127" s="16">
        <f t="shared" si="70"/>
        <v>0</v>
      </c>
      <c r="I127" s="16">
        <f t="shared" si="70"/>
        <v>0</v>
      </c>
      <c r="J127" s="16">
        <f t="shared" si="70"/>
        <v>0</v>
      </c>
      <c r="K127" s="16">
        <f t="shared" si="70"/>
        <v>0</v>
      </c>
      <c r="L127" s="16">
        <f t="shared" si="70"/>
        <v>0</v>
      </c>
      <c r="M127" s="16">
        <f t="shared" si="70"/>
        <v>0</v>
      </c>
      <c r="N127" s="16">
        <f t="shared" si="70"/>
        <v>0</v>
      </c>
      <c r="O127" s="16">
        <f t="shared" si="70"/>
        <v>0</v>
      </c>
      <c r="P127" s="16">
        <f t="shared" si="70"/>
        <v>0</v>
      </c>
      <c r="Q127" s="16">
        <f t="shared" si="70"/>
        <v>0</v>
      </c>
      <c r="R127" s="16">
        <f t="shared" si="70"/>
        <v>0</v>
      </c>
      <c r="S127" s="16">
        <f t="shared" si="70"/>
        <v>0</v>
      </c>
      <c r="T127" s="16">
        <f t="shared" si="70"/>
        <v>0</v>
      </c>
      <c r="U127" s="16">
        <f t="shared" si="70"/>
        <v>0</v>
      </c>
      <c r="V127" s="16">
        <f t="shared" si="70"/>
        <v>0</v>
      </c>
      <c r="W127" s="16">
        <f t="shared" si="70"/>
        <v>0</v>
      </c>
      <c r="X127" s="16">
        <f t="shared" si="70"/>
        <v>0</v>
      </c>
      <c r="Y127" s="16">
        <f t="shared" si="70"/>
        <v>0</v>
      </c>
      <c r="Z127" s="16">
        <f t="shared" si="70"/>
        <v>0</v>
      </c>
      <c r="AA127" s="16">
        <f t="shared" si="70"/>
        <v>0</v>
      </c>
      <c r="AB127" s="16">
        <f t="shared" si="70"/>
        <v>0</v>
      </c>
      <c r="AC127" s="16">
        <f t="shared" si="70"/>
        <v>0</v>
      </c>
      <c r="AD127" s="16">
        <f t="shared" si="70"/>
        <v>0</v>
      </c>
      <c r="AE127" s="16">
        <f t="shared" si="70"/>
        <v>0</v>
      </c>
      <c r="AF127" s="16">
        <f t="shared" si="70"/>
        <v>0</v>
      </c>
      <c r="AG127" s="16">
        <f t="shared" si="70"/>
        <v>0</v>
      </c>
      <c r="AH127" s="16">
        <f t="shared" si="70"/>
        <v>0</v>
      </c>
      <c r="AI127" s="16">
        <f t="shared" si="70"/>
        <v>0</v>
      </c>
      <c r="AJ127" s="16">
        <f t="shared" si="70"/>
        <v>0</v>
      </c>
      <c r="AK127" s="16">
        <f t="shared" si="70"/>
        <v>0</v>
      </c>
      <c r="AL127" s="16">
        <f t="shared" si="70"/>
        <v>0</v>
      </c>
      <c r="AM127" s="16">
        <f t="shared" si="70"/>
        <v>0</v>
      </c>
      <c r="AN127" s="16">
        <f t="shared" si="70"/>
        <v>0</v>
      </c>
      <c r="AO127" s="16">
        <f t="shared" si="70"/>
        <v>0</v>
      </c>
      <c r="AP127" s="16">
        <f t="shared" si="70"/>
        <v>0</v>
      </c>
      <c r="AQ127" s="16">
        <f t="shared" si="70"/>
        <v>0</v>
      </c>
      <c r="AR127" s="16">
        <f t="shared" si="70"/>
        <v>0</v>
      </c>
      <c r="AS127" s="16">
        <f t="shared" si="70"/>
        <v>0</v>
      </c>
    </row>
    <row r="128" spans="1:45" ht="18" customHeight="1">
      <c r="A128" s="59"/>
      <c r="B128" s="62"/>
      <c r="C128" s="63"/>
      <c r="D128" s="66"/>
      <c r="E128" s="10" t="s">
        <v>61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24.75" customHeight="1">
      <c r="A129" s="59"/>
      <c r="B129" s="61" t="s">
        <v>32</v>
      </c>
      <c r="C129" s="63" t="s">
        <v>143</v>
      </c>
      <c r="D129" s="66"/>
      <c r="E129" s="14" t="s">
        <v>65</v>
      </c>
      <c r="F129" s="16">
        <f>IF(AND(F130&gt;=0,F130&lt;=50),F130,"Неправиль-ний бал")</f>
        <v>0</v>
      </c>
      <c r="G129" s="16">
        <f aca="true" t="shared" si="71" ref="G129:AS129">IF(AND(G130&gt;=0,G130&lt;=50),G130,"Неправиль-ний бал")</f>
        <v>0</v>
      </c>
      <c r="H129" s="16">
        <f t="shared" si="71"/>
        <v>0</v>
      </c>
      <c r="I129" s="16">
        <f t="shared" si="71"/>
        <v>0</v>
      </c>
      <c r="J129" s="16">
        <f t="shared" si="71"/>
        <v>0</v>
      </c>
      <c r="K129" s="16">
        <f t="shared" si="71"/>
        <v>0</v>
      </c>
      <c r="L129" s="16">
        <f t="shared" si="71"/>
        <v>0</v>
      </c>
      <c r="M129" s="16">
        <f t="shared" si="71"/>
        <v>0</v>
      </c>
      <c r="N129" s="16">
        <f t="shared" si="71"/>
        <v>0</v>
      </c>
      <c r="O129" s="16">
        <f t="shared" si="71"/>
        <v>0</v>
      </c>
      <c r="P129" s="16">
        <f t="shared" si="71"/>
        <v>0</v>
      </c>
      <c r="Q129" s="16">
        <f t="shared" si="71"/>
        <v>0</v>
      </c>
      <c r="R129" s="16">
        <f t="shared" si="71"/>
        <v>0</v>
      </c>
      <c r="S129" s="16">
        <f t="shared" si="71"/>
        <v>0</v>
      </c>
      <c r="T129" s="16">
        <f t="shared" si="71"/>
        <v>0</v>
      </c>
      <c r="U129" s="16">
        <f t="shared" si="71"/>
        <v>0</v>
      </c>
      <c r="V129" s="16">
        <f t="shared" si="71"/>
        <v>0</v>
      </c>
      <c r="W129" s="16">
        <f t="shared" si="71"/>
        <v>0</v>
      </c>
      <c r="X129" s="16">
        <f t="shared" si="71"/>
        <v>0</v>
      </c>
      <c r="Y129" s="16">
        <f t="shared" si="71"/>
        <v>0</v>
      </c>
      <c r="Z129" s="16">
        <f t="shared" si="71"/>
        <v>0</v>
      </c>
      <c r="AA129" s="16">
        <f t="shared" si="71"/>
        <v>0</v>
      </c>
      <c r="AB129" s="16">
        <f t="shared" si="71"/>
        <v>0</v>
      </c>
      <c r="AC129" s="16">
        <f t="shared" si="71"/>
        <v>0</v>
      </c>
      <c r="AD129" s="16">
        <f t="shared" si="71"/>
        <v>0</v>
      </c>
      <c r="AE129" s="16">
        <f t="shared" si="71"/>
        <v>0</v>
      </c>
      <c r="AF129" s="16">
        <f t="shared" si="71"/>
        <v>0</v>
      </c>
      <c r="AG129" s="16">
        <f t="shared" si="71"/>
        <v>0</v>
      </c>
      <c r="AH129" s="16">
        <f t="shared" si="71"/>
        <v>0</v>
      </c>
      <c r="AI129" s="16">
        <f t="shared" si="71"/>
        <v>0</v>
      </c>
      <c r="AJ129" s="16">
        <f t="shared" si="71"/>
        <v>0</v>
      </c>
      <c r="AK129" s="16">
        <f t="shared" si="71"/>
        <v>0</v>
      </c>
      <c r="AL129" s="16">
        <f t="shared" si="71"/>
        <v>0</v>
      </c>
      <c r="AM129" s="16">
        <f t="shared" si="71"/>
        <v>0</v>
      </c>
      <c r="AN129" s="16">
        <f t="shared" si="71"/>
        <v>0</v>
      </c>
      <c r="AO129" s="16">
        <f t="shared" si="71"/>
        <v>0</v>
      </c>
      <c r="AP129" s="16">
        <f t="shared" si="71"/>
        <v>0</v>
      </c>
      <c r="AQ129" s="16">
        <f t="shared" si="71"/>
        <v>0</v>
      </c>
      <c r="AR129" s="16">
        <f t="shared" si="71"/>
        <v>0</v>
      </c>
      <c r="AS129" s="16">
        <f t="shared" si="71"/>
        <v>0</v>
      </c>
    </row>
    <row r="130" spans="1:45" ht="18" customHeight="1">
      <c r="A130" s="59"/>
      <c r="B130" s="62"/>
      <c r="C130" s="63"/>
      <c r="D130" s="66"/>
      <c r="E130" s="10" t="s">
        <v>61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24.75" customHeight="1">
      <c r="A131" s="59"/>
      <c r="B131" s="61" t="s">
        <v>33</v>
      </c>
      <c r="C131" s="63" t="s">
        <v>143</v>
      </c>
      <c r="D131" s="66"/>
      <c r="E131" s="14" t="s">
        <v>65</v>
      </c>
      <c r="F131" s="16">
        <f>IF(AND(F132&gt;=0,F132&lt;=50),F132,"Неправиль-ний бал")</f>
        <v>0</v>
      </c>
      <c r="G131" s="16">
        <f aca="true" t="shared" si="72" ref="G131:AS131">IF(AND(G132&gt;=0,G132&lt;=50),G132,"Неправиль-ний бал")</f>
        <v>0</v>
      </c>
      <c r="H131" s="16">
        <f t="shared" si="72"/>
        <v>0</v>
      </c>
      <c r="I131" s="16">
        <f t="shared" si="72"/>
        <v>0</v>
      </c>
      <c r="J131" s="16">
        <f t="shared" si="72"/>
        <v>0</v>
      </c>
      <c r="K131" s="16">
        <f t="shared" si="72"/>
        <v>0</v>
      </c>
      <c r="L131" s="16">
        <f t="shared" si="72"/>
        <v>0</v>
      </c>
      <c r="M131" s="16">
        <f t="shared" si="72"/>
        <v>0</v>
      </c>
      <c r="N131" s="16">
        <f t="shared" si="72"/>
        <v>0</v>
      </c>
      <c r="O131" s="16">
        <f t="shared" si="72"/>
        <v>0</v>
      </c>
      <c r="P131" s="16">
        <f t="shared" si="72"/>
        <v>0</v>
      </c>
      <c r="Q131" s="16">
        <f t="shared" si="72"/>
        <v>0</v>
      </c>
      <c r="R131" s="16">
        <f t="shared" si="72"/>
        <v>0</v>
      </c>
      <c r="S131" s="16">
        <f t="shared" si="72"/>
        <v>0</v>
      </c>
      <c r="T131" s="16">
        <f t="shared" si="72"/>
        <v>0</v>
      </c>
      <c r="U131" s="16">
        <f t="shared" si="72"/>
        <v>0</v>
      </c>
      <c r="V131" s="16">
        <f t="shared" si="72"/>
        <v>0</v>
      </c>
      <c r="W131" s="16">
        <f t="shared" si="72"/>
        <v>0</v>
      </c>
      <c r="X131" s="16">
        <f t="shared" si="72"/>
        <v>0</v>
      </c>
      <c r="Y131" s="16">
        <f t="shared" si="72"/>
        <v>0</v>
      </c>
      <c r="Z131" s="16">
        <f t="shared" si="72"/>
        <v>0</v>
      </c>
      <c r="AA131" s="16">
        <f t="shared" si="72"/>
        <v>0</v>
      </c>
      <c r="AB131" s="16">
        <f t="shared" si="72"/>
        <v>0</v>
      </c>
      <c r="AC131" s="16">
        <f t="shared" si="72"/>
        <v>0</v>
      </c>
      <c r="AD131" s="16">
        <f t="shared" si="72"/>
        <v>0</v>
      </c>
      <c r="AE131" s="16">
        <f t="shared" si="72"/>
        <v>0</v>
      </c>
      <c r="AF131" s="16">
        <f t="shared" si="72"/>
        <v>0</v>
      </c>
      <c r="AG131" s="16">
        <f t="shared" si="72"/>
        <v>0</v>
      </c>
      <c r="AH131" s="16">
        <f t="shared" si="72"/>
        <v>0</v>
      </c>
      <c r="AI131" s="16">
        <f t="shared" si="72"/>
        <v>0</v>
      </c>
      <c r="AJ131" s="16">
        <f t="shared" si="72"/>
        <v>0</v>
      </c>
      <c r="AK131" s="16">
        <f t="shared" si="72"/>
        <v>0</v>
      </c>
      <c r="AL131" s="16">
        <f t="shared" si="72"/>
        <v>0</v>
      </c>
      <c r="AM131" s="16">
        <f t="shared" si="72"/>
        <v>0</v>
      </c>
      <c r="AN131" s="16">
        <f t="shared" si="72"/>
        <v>0</v>
      </c>
      <c r="AO131" s="16">
        <f t="shared" si="72"/>
        <v>0</v>
      </c>
      <c r="AP131" s="16">
        <f t="shared" si="72"/>
        <v>0</v>
      </c>
      <c r="AQ131" s="16">
        <f t="shared" si="72"/>
        <v>0</v>
      </c>
      <c r="AR131" s="16">
        <f t="shared" si="72"/>
        <v>0</v>
      </c>
      <c r="AS131" s="16">
        <f t="shared" si="72"/>
        <v>0</v>
      </c>
    </row>
    <row r="132" spans="1:45" ht="18" customHeight="1">
      <c r="A132" s="69"/>
      <c r="B132" s="62"/>
      <c r="C132" s="63"/>
      <c r="D132" s="62"/>
      <c r="E132" s="10" t="s">
        <v>61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29.25" customHeight="1">
      <c r="A133" s="43">
        <v>2</v>
      </c>
      <c r="B133" s="60" t="s">
        <v>34</v>
      </c>
      <c r="C133" s="60"/>
      <c r="D133" s="60"/>
      <c r="E133" s="39" t="s">
        <v>64</v>
      </c>
      <c r="F133" s="40">
        <f>F134+F136+F138+F140+F142</f>
        <v>75</v>
      </c>
      <c r="G133" s="40">
        <f aca="true" t="shared" si="73" ref="G133:AS133">G134+G136+G138+G140+G142</f>
        <v>0</v>
      </c>
      <c r="H133" s="40">
        <f t="shared" si="73"/>
        <v>0</v>
      </c>
      <c r="I133" s="40">
        <f t="shared" si="73"/>
        <v>0</v>
      </c>
      <c r="J133" s="40">
        <f t="shared" si="73"/>
        <v>0</v>
      </c>
      <c r="K133" s="40">
        <f t="shared" si="73"/>
        <v>0</v>
      </c>
      <c r="L133" s="40">
        <f t="shared" si="73"/>
        <v>0</v>
      </c>
      <c r="M133" s="40">
        <f t="shared" si="73"/>
        <v>0</v>
      </c>
      <c r="N133" s="40">
        <f t="shared" si="73"/>
        <v>0</v>
      </c>
      <c r="O133" s="40">
        <f t="shared" si="73"/>
        <v>0</v>
      </c>
      <c r="P133" s="40">
        <f t="shared" si="73"/>
        <v>0</v>
      </c>
      <c r="Q133" s="40">
        <f t="shared" si="73"/>
        <v>0</v>
      </c>
      <c r="R133" s="40">
        <f t="shared" si="73"/>
        <v>0</v>
      </c>
      <c r="S133" s="40">
        <f t="shared" si="73"/>
        <v>0</v>
      </c>
      <c r="T133" s="40">
        <f t="shared" si="73"/>
        <v>0</v>
      </c>
      <c r="U133" s="40">
        <f t="shared" si="73"/>
        <v>0</v>
      </c>
      <c r="V133" s="40">
        <f t="shared" si="73"/>
        <v>0</v>
      </c>
      <c r="W133" s="40">
        <f t="shared" si="73"/>
        <v>0</v>
      </c>
      <c r="X133" s="40">
        <f t="shared" si="73"/>
        <v>0</v>
      </c>
      <c r="Y133" s="40">
        <f t="shared" si="73"/>
        <v>0</v>
      </c>
      <c r="Z133" s="40">
        <f t="shared" si="73"/>
        <v>0</v>
      </c>
      <c r="AA133" s="40">
        <f t="shared" si="73"/>
        <v>0</v>
      </c>
      <c r="AB133" s="40">
        <f t="shared" si="73"/>
        <v>0</v>
      </c>
      <c r="AC133" s="40">
        <f t="shared" si="73"/>
        <v>0</v>
      </c>
      <c r="AD133" s="40">
        <f t="shared" si="73"/>
        <v>0</v>
      </c>
      <c r="AE133" s="40">
        <f t="shared" si="73"/>
        <v>0</v>
      </c>
      <c r="AF133" s="40">
        <f t="shared" si="73"/>
        <v>0</v>
      </c>
      <c r="AG133" s="40">
        <f t="shared" si="73"/>
        <v>0</v>
      </c>
      <c r="AH133" s="40">
        <f t="shared" si="73"/>
        <v>0</v>
      </c>
      <c r="AI133" s="40">
        <f t="shared" si="73"/>
        <v>0</v>
      </c>
      <c r="AJ133" s="40">
        <f t="shared" si="73"/>
        <v>0</v>
      </c>
      <c r="AK133" s="40">
        <f t="shared" si="73"/>
        <v>0</v>
      </c>
      <c r="AL133" s="40">
        <f t="shared" si="73"/>
        <v>0</v>
      </c>
      <c r="AM133" s="40">
        <f t="shared" si="73"/>
        <v>0</v>
      </c>
      <c r="AN133" s="40">
        <f t="shared" si="73"/>
        <v>0</v>
      </c>
      <c r="AO133" s="40">
        <f t="shared" si="73"/>
        <v>0</v>
      </c>
      <c r="AP133" s="40">
        <f t="shared" si="73"/>
        <v>0</v>
      </c>
      <c r="AQ133" s="40">
        <f t="shared" si="73"/>
        <v>0</v>
      </c>
      <c r="AR133" s="40">
        <f t="shared" si="73"/>
        <v>0</v>
      </c>
      <c r="AS133" s="40">
        <f t="shared" si="73"/>
        <v>0</v>
      </c>
    </row>
    <row r="134" spans="1:45" ht="24.75" customHeight="1">
      <c r="A134" s="43"/>
      <c r="B134" s="61" t="s">
        <v>35</v>
      </c>
      <c r="C134" s="61" t="s">
        <v>188</v>
      </c>
      <c r="D134" s="67" t="s">
        <v>184</v>
      </c>
      <c r="E134" s="14" t="s">
        <v>65</v>
      </c>
      <c r="F134" s="16">
        <f>IF(F135=0,0,IF(F135=25,25,IF(F135=50,50,IF(F135=75,75,"Неправиль-ний бал"))))</f>
        <v>0</v>
      </c>
      <c r="G134" s="16">
        <f aca="true" t="shared" si="74" ref="G134:AS134">IF(G135=0,0,IF(G135=25,25,IF(G135=50,50,IF(G135=75,75,"Неправиль-ний бал"))))</f>
        <v>0</v>
      </c>
      <c r="H134" s="16">
        <f t="shared" si="74"/>
        <v>0</v>
      </c>
      <c r="I134" s="16">
        <f t="shared" si="74"/>
        <v>0</v>
      </c>
      <c r="J134" s="16">
        <f t="shared" si="74"/>
        <v>0</v>
      </c>
      <c r="K134" s="16">
        <f t="shared" si="74"/>
        <v>0</v>
      </c>
      <c r="L134" s="16">
        <f t="shared" si="74"/>
        <v>0</v>
      </c>
      <c r="M134" s="16">
        <f t="shared" si="74"/>
        <v>0</v>
      </c>
      <c r="N134" s="16">
        <f t="shared" si="74"/>
        <v>0</v>
      </c>
      <c r="O134" s="16">
        <f t="shared" si="74"/>
        <v>0</v>
      </c>
      <c r="P134" s="16">
        <f t="shared" si="74"/>
        <v>0</v>
      </c>
      <c r="Q134" s="16">
        <f t="shared" si="74"/>
        <v>0</v>
      </c>
      <c r="R134" s="16">
        <f t="shared" si="74"/>
        <v>0</v>
      </c>
      <c r="S134" s="16">
        <f t="shared" si="74"/>
        <v>0</v>
      </c>
      <c r="T134" s="16">
        <f t="shared" si="74"/>
        <v>0</v>
      </c>
      <c r="U134" s="16">
        <f t="shared" si="74"/>
        <v>0</v>
      </c>
      <c r="V134" s="16">
        <f t="shared" si="74"/>
        <v>0</v>
      </c>
      <c r="W134" s="16">
        <f t="shared" si="74"/>
        <v>0</v>
      </c>
      <c r="X134" s="16">
        <f t="shared" si="74"/>
        <v>0</v>
      </c>
      <c r="Y134" s="16">
        <f t="shared" si="74"/>
        <v>0</v>
      </c>
      <c r="Z134" s="16">
        <f t="shared" si="74"/>
        <v>0</v>
      </c>
      <c r="AA134" s="16">
        <f t="shared" si="74"/>
        <v>0</v>
      </c>
      <c r="AB134" s="16">
        <f t="shared" si="74"/>
        <v>0</v>
      </c>
      <c r="AC134" s="16">
        <f t="shared" si="74"/>
        <v>0</v>
      </c>
      <c r="AD134" s="16">
        <f t="shared" si="74"/>
        <v>0</v>
      </c>
      <c r="AE134" s="16">
        <f t="shared" si="74"/>
        <v>0</v>
      </c>
      <c r="AF134" s="16">
        <f t="shared" si="74"/>
        <v>0</v>
      </c>
      <c r="AG134" s="16">
        <f t="shared" si="74"/>
        <v>0</v>
      </c>
      <c r="AH134" s="16">
        <f t="shared" si="74"/>
        <v>0</v>
      </c>
      <c r="AI134" s="16">
        <f t="shared" si="74"/>
        <v>0</v>
      </c>
      <c r="AJ134" s="16">
        <f t="shared" si="74"/>
        <v>0</v>
      </c>
      <c r="AK134" s="16">
        <f t="shared" si="74"/>
        <v>0</v>
      </c>
      <c r="AL134" s="16">
        <f t="shared" si="74"/>
        <v>0</v>
      </c>
      <c r="AM134" s="16">
        <f t="shared" si="74"/>
        <v>0</v>
      </c>
      <c r="AN134" s="16">
        <f t="shared" si="74"/>
        <v>0</v>
      </c>
      <c r="AO134" s="16">
        <f t="shared" si="74"/>
        <v>0</v>
      </c>
      <c r="AP134" s="16">
        <f t="shared" si="74"/>
        <v>0</v>
      </c>
      <c r="AQ134" s="16">
        <f t="shared" si="74"/>
        <v>0</v>
      </c>
      <c r="AR134" s="16">
        <f t="shared" si="74"/>
        <v>0</v>
      </c>
      <c r="AS134" s="16">
        <f t="shared" si="74"/>
        <v>0</v>
      </c>
    </row>
    <row r="135" spans="1:45" ht="24.75" customHeight="1">
      <c r="A135" s="43"/>
      <c r="B135" s="62"/>
      <c r="C135" s="62"/>
      <c r="D135" s="70"/>
      <c r="E135" s="10" t="s">
        <v>61</v>
      </c>
      <c r="F135" s="8">
        <v>0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24.75" customHeight="1">
      <c r="A136" s="43"/>
      <c r="B136" s="61" t="s">
        <v>36</v>
      </c>
      <c r="C136" s="61" t="s">
        <v>188</v>
      </c>
      <c r="D136" s="70"/>
      <c r="E136" s="14" t="s">
        <v>65</v>
      </c>
      <c r="F136" s="16">
        <f>IF(F137=0,0,IF(F137=25,25,IF(F137=50,50,IF(F137=75,75,"Неправиль-ний бал"))))</f>
        <v>75</v>
      </c>
      <c r="G136" s="16">
        <f aca="true" t="shared" si="75" ref="G136:AS136">IF(G137=0,0,IF(G137=25,25,IF(G137=50,50,IF(G137=75,75,"Неправиль-ний бал"))))</f>
        <v>0</v>
      </c>
      <c r="H136" s="16">
        <f t="shared" si="75"/>
        <v>0</v>
      </c>
      <c r="I136" s="16">
        <f t="shared" si="75"/>
        <v>0</v>
      </c>
      <c r="J136" s="16">
        <f t="shared" si="75"/>
        <v>0</v>
      </c>
      <c r="K136" s="16">
        <f t="shared" si="75"/>
        <v>0</v>
      </c>
      <c r="L136" s="16">
        <f t="shared" si="75"/>
        <v>0</v>
      </c>
      <c r="M136" s="16">
        <f t="shared" si="75"/>
        <v>0</v>
      </c>
      <c r="N136" s="16">
        <f t="shared" si="75"/>
        <v>0</v>
      </c>
      <c r="O136" s="16">
        <f t="shared" si="75"/>
        <v>0</v>
      </c>
      <c r="P136" s="16">
        <f t="shared" si="75"/>
        <v>0</v>
      </c>
      <c r="Q136" s="16">
        <f t="shared" si="75"/>
        <v>0</v>
      </c>
      <c r="R136" s="16">
        <f t="shared" si="75"/>
        <v>0</v>
      </c>
      <c r="S136" s="16">
        <f t="shared" si="75"/>
        <v>0</v>
      </c>
      <c r="T136" s="16">
        <f t="shared" si="75"/>
        <v>0</v>
      </c>
      <c r="U136" s="16">
        <f t="shared" si="75"/>
        <v>0</v>
      </c>
      <c r="V136" s="16">
        <f t="shared" si="75"/>
        <v>0</v>
      </c>
      <c r="W136" s="16">
        <f t="shared" si="75"/>
        <v>0</v>
      </c>
      <c r="X136" s="16">
        <f t="shared" si="75"/>
        <v>0</v>
      </c>
      <c r="Y136" s="16">
        <f t="shared" si="75"/>
        <v>0</v>
      </c>
      <c r="Z136" s="16">
        <f t="shared" si="75"/>
        <v>0</v>
      </c>
      <c r="AA136" s="16">
        <f t="shared" si="75"/>
        <v>0</v>
      </c>
      <c r="AB136" s="16">
        <f t="shared" si="75"/>
        <v>0</v>
      </c>
      <c r="AC136" s="16">
        <f t="shared" si="75"/>
        <v>0</v>
      </c>
      <c r="AD136" s="16">
        <f t="shared" si="75"/>
        <v>0</v>
      </c>
      <c r="AE136" s="16">
        <f t="shared" si="75"/>
        <v>0</v>
      </c>
      <c r="AF136" s="16">
        <f t="shared" si="75"/>
        <v>0</v>
      </c>
      <c r="AG136" s="16">
        <f t="shared" si="75"/>
        <v>0</v>
      </c>
      <c r="AH136" s="16">
        <f t="shared" si="75"/>
        <v>0</v>
      </c>
      <c r="AI136" s="16">
        <f t="shared" si="75"/>
        <v>0</v>
      </c>
      <c r="AJ136" s="16">
        <f t="shared" si="75"/>
        <v>0</v>
      </c>
      <c r="AK136" s="16">
        <f t="shared" si="75"/>
        <v>0</v>
      </c>
      <c r="AL136" s="16">
        <f t="shared" si="75"/>
        <v>0</v>
      </c>
      <c r="AM136" s="16">
        <f t="shared" si="75"/>
        <v>0</v>
      </c>
      <c r="AN136" s="16">
        <f t="shared" si="75"/>
        <v>0</v>
      </c>
      <c r="AO136" s="16">
        <f t="shared" si="75"/>
        <v>0</v>
      </c>
      <c r="AP136" s="16">
        <f t="shared" si="75"/>
        <v>0</v>
      </c>
      <c r="AQ136" s="16">
        <f t="shared" si="75"/>
        <v>0</v>
      </c>
      <c r="AR136" s="16">
        <f t="shared" si="75"/>
        <v>0</v>
      </c>
      <c r="AS136" s="16">
        <f t="shared" si="75"/>
        <v>0</v>
      </c>
    </row>
    <row r="137" spans="1:45" ht="24.75" customHeight="1">
      <c r="A137" s="43"/>
      <c r="B137" s="62"/>
      <c r="C137" s="62"/>
      <c r="D137" s="68"/>
      <c r="E137" s="10" t="s">
        <v>61</v>
      </c>
      <c r="F137" s="8">
        <v>75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81.75" customHeight="1">
      <c r="A138" s="43"/>
      <c r="B138" s="61" t="s">
        <v>37</v>
      </c>
      <c r="C138" s="61" t="s">
        <v>69</v>
      </c>
      <c r="D138" s="67" t="s">
        <v>185</v>
      </c>
      <c r="E138" s="14" t="s">
        <v>65</v>
      </c>
      <c r="F138" s="16">
        <f>IF(F139=0,0,IF(F139=50,50,IF(F139=100,100,IF(F139=150,150,IF(F139=200,200,IF(F139=250,250,IF(F139=275,275,IF(F139=300,300,"Неправиль-ний бал"))))))))</f>
        <v>0</v>
      </c>
      <c r="G138" s="16">
        <f aca="true" t="shared" si="76" ref="G138:AS138">IF(G139=0,0,IF(G139=50,50,IF(G139=100,100,IF(G139=150,150,IF(G139=200,200,IF(G139=250,250,IF(G139=275,275,IF(G139=300,300,"Неправиль-ний бал"))))))))</f>
        <v>0</v>
      </c>
      <c r="H138" s="16">
        <f t="shared" si="76"/>
        <v>0</v>
      </c>
      <c r="I138" s="16">
        <f t="shared" si="76"/>
        <v>0</v>
      </c>
      <c r="J138" s="16">
        <f t="shared" si="76"/>
        <v>0</v>
      </c>
      <c r="K138" s="16">
        <f t="shared" si="76"/>
        <v>0</v>
      </c>
      <c r="L138" s="16">
        <f t="shared" si="76"/>
        <v>0</v>
      </c>
      <c r="M138" s="16">
        <f t="shared" si="76"/>
        <v>0</v>
      </c>
      <c r="N138" s="16">
        <f t="shared" si="76"/>
        <v>0</v>
      </c>
      <c r="O138" s="16">
        <f t="shared" si="76"/>
        <v>0</v>
      </c>
      <c r="P138" s="16">
        <f t="shared" si="76"/>
        <v>0</v>
      </c>
      <c r="Q138" s="16">
        <f t="shared" si="76"/>
        <v>0</v>
      </c>
      <c r="R138" s="16">
        <f t="shared" si="76"/>
        <v>0</v>
      </c>
      <c r="S138" s="16">
        <f t="shared" si="76"/>
        <v>0</v>
      </c>
      <c r="T138" s="16">
        <f t="shared" si="76"/>
        <v>0</v>
      </c>
      <c r="U138" s="16">
        <f t="shared" si="76"/>
        <v>0</v>
      </c>
      <c r="V138" s="16">
        <f t="shared" si="76"/>
        <v>0</v>
      </c>
      <c r="W138" s="16">
        <f t="shared" si="76"/>
        <v>0</v>
      </c>
      <c r="X138" s="16">
        <f t="shared" si="76"/>
        <v>0</v>
      </c>
      <c r="Y138" s="16">
        <f t="shared" si="76"/>
        <v>0</v>
      </c>
      <c r="Z138" s="16">
        <f t="shared" si="76"/>
        <v>0</v>
      </c>
      <c r="AA138" s="16">
        <f t="shared" si="76"/>
        <v>0</v>
      </c>
      <c r="AB138" s="16">
        <f t="shared" si="76"/>
        <v>0</v>
      </c>
      <c r="AC138" s="16">
        <f t="shared" si="76"/>
        <v>0</v>
      </c>
      <c r="AD138" s="16">
        <f t="shared" si="76"/>
        <v>0</v>
      </c>
      <c r="AE138" s="16">
        <f t="shared" si="76"/>
        <v>0</v>
      </c>
      <c r="AF138" s="16">
        <f t="shared" si="76"/>
        <v>0</v>
      </c>
      <c r="AG138" s="16">
        <f t="shared" si="76"/>
        <v>0</v>
      </c>
      <c r="AH138" s="16">
        <f t="shared" si="76"/>
        <v>0</v>
      </c>
      <c r="AI138" s="16">
        <f t="shared" si="76"/>
        <v>0</v>
      </c>
      <c r="AJ138" s="16">
        <f t="shared" si="76"/>
        <v>0</v>
      </c>
      <c r="AK138" s="16">
        <f t="shared" si="76"/>
        <v>0</v>
      </c>
      <c r="AL138" s="16">
        <f t="shared" si="76"/>
        <v>0</v>
      </c>
      <c r="AM138" s="16">
        <f t="shared" si="76"/>
        <v>0</v>
      </c>
      <c r="AN138" s="16">
        <f t="shared" si="76"/>
        <v>0</v>
      </c>
      <c r="AO138" s="16">
        <f t="shared" si="76"/>
        <v>0</v>
      </c>
      <c r="AP138" s="16">
        <f t="shared" si="76"/>
        <v>0</v>
      </c>
      <c r="AQ138" s="16">
        <f t="shared" si="76"/>
        <v>0</v>
      </c>
      <c r="AR138" s="16">
        <f t="shared" si="76"/>
        <v>0</v>
      </c>
      <c r="AS138" s="16">
        <f t="shared" si="76"/>
        <v>0</v>
      </c>
    </row>
    <row r="139" spans="1:45" ht="81.75" customHeight="1">
      <c r="A139" s="43"/>
      <c r="B139" s="62"/>
      <c r="C139" s="62"/>
      <c r="D139" s="68"/>
      <c r="E139" s="10" t="s">
        <v>61</v>
      </c>
      <c r="F139" s="8">
        <v>0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84.75" customHeight="1">
      <c r="A140" s="43"/>
      <c r="B140" s="61" t="s">
        <v>38</v>
      </c>
      <c r="C140" s="61" t="s">
        <v>189</v>
      </c>
      <c r="D140" s="67" t="s">
        <v>186</v>
      </c>
      <c r="E140" s="14" t="s">
        <v>65</v>
      </c>
      <c r="F140" s="16">
        <f>IF(F141=0,0,IF(F141=60,60,IF(F141=120,120,IF(F141=180,180,IF(F141=240,240,IF(F141=300,300,IF(F141=325,325,IF(F141=350,350,"Неправиль-ний бал"))))))))</f>
        <v>0</v>
      </c>
      <c r="G140" s="16">
        <f aca="true" t="shared" si="77" ref="G140:AS140">IF(G141=0,0,IF(G141=60,60,IF(G141=120,120,IF(G141=180,180,IF(G141=240,240,IF(G141=300,300,IF(G141=325,325,IF(G141=350,350,"Неправиль-ний бал"))))))))</f>
        <v>0</v>
      </c>
      <c r="H140" s="16">
        <f t="shared" si="77"/>
        <v>0</v>
      </c>
      <c r="I140" s="16">
        <f t="shared" si="77"/>
        <v>0</v>
      </c>
      <c r="J140" s="16">
        <f t="shared" si="77"/>
        <v>0</v>
      </c>
      <c r="K140" s="16">
        <f t="shared" si="77"/>
        <v>0</v>
      </c>
      <c r="L140" s="16">
        <f t="shared" si="77"/>
        <v>0</v>
      </c>
      <c r="M140" s="16">
        <f t="shared" si="77"/>
        <v>0</v>
      </c>
      <c r="N140" s="16">
        <f t="shared" si="77"/>
        <v>0</v>
      </c>
      <c r="O140" s="16">
        <f t="shared" si="77"/>
        <v>0</v>
      </c>
      <c r="P140" s="16">
        <f t="shared" si="77"/>
        <v>0</v>
      </c>
      <c r="Q140" s="16">
        <f t="shared" si="77"/>
        <v>0</v>
      </c>
      <c r="R140" s="16">
        <f t="shared" si="77"/>
        <v>0</v>
      </c>
      <c r="S140" s="16">
        <f t="shared" si="77"/>
        <v>0</v>
      </c>
      <c r="T140" s="16">
        <f t="shared" si="77"/>
        <v>0</v>
      </c>
      <c r="U140" s="16">
        <f t="shared" si="77"/>
        <v>0</v>
      </c>
      <c r="V140" s="16">
        <f t="shared" si="77"/>
        <v>0</v>
      </c>
      <c r="W140" s="16">
        <f t="shared" si="77"/>
        <v>0</v>
      </c>
      <c r="X140" s="16">
        <f t="shared" si="77"/>
        <v>0</v>
      </c>
      <c r="Y140" s="16">
        <f t="shared" si="77"/>
        <v>0</v>
      </c>
      <c r="Z140" s="16">
        <f t="shared" si="77"/>
        <v>0</v>
      </c>
      <c r="AA140" s="16">
        <f t="shared" si="77"/>
        <v>0</v>
      </c>
      <c r="AB140" s="16">
        <f t="shared" si="77"/>
        <v>0</v>
      </c>
      <c r="AC140" s="16">
        <f t="shared" si="77"/>
        <v>0</v>
      </c>
      <c r="AD140" s="16">
        <f t="shared" si="77"/>
        <v>0</v>
      </c>
      <c r="AE140" s="16">
        <f t="shared" si="77"/>
        <v>0</v>
      </c>
      <c r="AF140" s="16">
        <f t="shared" si="77"/>
        <v>0</v>
      </c>
      <c r="AG140" s="16">
        <f t="shared" si="77"/>
        <v>0</v>
      </c>
      <c r="AH140" s="16">
        <f t="shared" si="77"/>
        <v>0</v>
      </c>
      <c r="AI140" s="16">
        <f t="shared" si="77"/>
        <v>0</v>
      </c>
      <c r="AJ140" s="16">
        <f t="shared" si="77"/>
        <v>0</v>
      </c>
      <c r="AK140" s="16">
        <f t="shared" si="77"/>
        <v>0</v>
      </c>
      <c r="AL140" s="16">
        <f t="shared" si="77"/>
        <v>0</v>
      </c>
      <c r="AM140" s="16">
        <f t="shared" si="77"/>
        <v>0</v>
      </c>
      <c r="AN140" s="16">
        <f t="shared" si="77"/>
        <v>0</v>
      </c>
      <c r="AO140" s="16">
        <f t="shared" si="77"/>
        <v>0</v>
      </c>
      <c r="AP140" s="16">
        <f t="shared" si="77"/>
        <v>0</v>
      </c>
      <c r="AQ140" s="16">
        <f t="shared" si="77"/>
        <v>0</v>
      </c>
      <c r="AR140" s="16">
        <f t="shared" si="77"/>
        <v>0</v>
      </c>
      <c r="AS140" s="16">
        <f t="shared" si="77"/>
        <v>0</v>
      </c>
    </row>
    <row r="141" spans="1:45" ht="84.75" customHeight="1">
      <c r="A141" s="43"/>
      <c r="B141" s="62"/>
      <c r="C141" s="62"/>
      <c r="D141" s="68"/>
      <c r="E141" s="10" t="s">
        <v>61</v>
      </c>
      <c r="F141" s="8">
        <v>0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84.75" customHeight="1">
      <c r="A142" s="43"/>
      <c r="B142" s="61" t="s">
        <v>39</v>
      </c>
      <c r="C142" s="61" t="s">
        <v>70</v>
      </c>
      <c r="D142" s="67" t="s">
        <v>187</v>
      </c>
      <c r="E142" s="14" t="s">
        <v>65</v>
      </c>
      <c r="F142" s="16">
        <f>IF(F143=0,0,IF(F143=70,70,IF(F143=140,140,IF(F143=210,210,IF(F143=280,280,IF(F143=350,350,IF(F143=375,375,IF(F143=400,400,"Неправиль-ний бал"))))))))</f>
        <v>0</v>
      </c>
      <c r="G142" s="16">
        <f aca="true" t="shared" si="78" ref="G142:AS142">IF(G143=0,0,IF(G143=70,70,IF(G143=140,140,IF(G143=210,210,IF(G143=280,280,IF(G143=350,350,IF(G143=375,375,IF(G143=400,400,"Неправиль-ний бал"))))))))</f>
        <v>0</v>
      </c>
      <c r="H142" s="16">
        <f t="shared" si="78"/>
        <v>0</v>
      </c>
      <c r="I142" s="16">
        <f t="shared" si="78"/>
        <v>0</v>
      </c>
      <c r="J142" s="16">
        <f t="shared" si="78"/>
        <v>0</v>
      </c>
      <c r="K142" s="16">
        <f t="shared" si="78"/>
        <v>0</v>
      </c>
      <c r="L142" s="16">
        <f t="shared" si="78"/>
        <v>0</v>
      </c>
      <c r="M142" s="16">
        <f t="shared" si="78"/>
        <v>0</v>
      </c>
      <c r="N142" s="16">
        <f t="shared" si="78"/>
        <v>0</v>
      </c>
      <c r="O142" s="16">
        <f t="shared" si="78"/>
        <v>0</v>
      </c>
      <c r="P142" s="16">
        <f t="shared" si="78"/>
        <v>0</v>
      </c>
      <c r="Q142" s="16">
        <f t="shared" si="78"/>
        <v>0</v>
      </c>
      <c r="R142" s="16">
        <f t="shared" si="78"/>
        <v>0</v>
      </c>
      <c r="S142" s="16">
        <f t="shared" si="78"/>
        <v>0</v>
      </c>
      <c r="T142" s="16">
        <f t="shared" si="78"/>
        <v>0</v>
      </c>
      <c r="U142" s="16">
        <f t="shared" si="78"/>
        <v>0</v>
      </c>
      <c r="V142" s="16">
        <f t="shared" si="78"/>
        <v>0</v>
      </c>
      <c r="W142" s="16">
        <f t="shared" si="78"/>
        <v>0</v>
      </c>
      <c r="X142" s="16">
        <f t="shared" si="78"/>
        <v>0</v>
      </c>
      <c r="Y142" s="16">
        <f t="shared" si="78"/>
        <v>0</v>
      </c>
      <c r="Z142" s="16">
        <f t="shared" si="78"/>
        <v>0</v>
      </c>
      <c r="AA142" s="16">
        <f t="shared" si="78"/>
        <v>0</v>
      </c>
      <c r="AB142" s="16">
        <f t="shared" si="78"/>
        <v>0</v>
      </c>
      <c r="AC142" s="16">
        <f t="shared" si="78"/>
        <v>0</v>
      </c>
      <c r="AD142" s="16">
        <f t="shared" si="78"/>
        <v>0</v>
      </c>
      <c r="AE142" s="16">
        <f t="shared" si="78"/>
        <v>0</v>
      </c>
      <c r="AF142" s="16">
        <f t="shared" si="78"/>
        <v>0</v>
      </c>
      <c r="AG142" s="16">
        <f t="shared" si="78"/>
        <v>0</v>
      </c>
      <c r="AH142" s="16">
        <f t="shared" si="78"/>
        <v>0</v>
      </c>
      <c r="AI142" s="16">
        <f t="shared" si="78"/>
        <v>0</v>
      </c>
      <c r="AJ142" s="16">
        <f t="shared" si="78"/>
        <v>0</v>
      </c>
      <c r="AK142" s="16">
        <f t="shared" si="78"/>
        <v>0</v>
      </c>
      <c r="AL142" s="16">
        <f t="shared" si="78"/>
        <v>0</v>
      </c>
      <c r="AM142" s="16">
        <f t="shared" si="78"/>
        <v>0</v>
      </c>
      <c r="AN142" s="16">
        <f t="shared" si="78"/>
        <v>0</v>
      </c>
      <c r="AO142" s="16">
        <f t="shared" si="78"/>
        <v>0</v>
      </c>
      <c r="AP142" s="16">
        <f t="shared" si="78"/>
        <v>0</v>
      </c>
      <c r="AQ142" s="16">
        <f t="shared" si="78"/>
        <v>0</v>
      </c>
      <c r="AR142" s="16">
        <f t="shared" si="78"/>
        <v>0</v>
      </c>
      <c r="AS142" s="16">
        <f t="shared" si="78"/>
        <v>0</v>
      </c>
    </row>
    <row r="143" spans="1:45" ht="84.75" customHeight="1">
      <c r="A143" s="43"/>
      <c r="B143" s="62"/>
      <c r="C143" s="62"/>
      <c r="D143" s="68"/>
      <c r="E143" s="10" t="s">
        <v>61</v>
      </c>
      <c r="F143" s="8">
        <v>0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97.5" customHeight="1">
      <c r="A144" s="65" t="s">
        <v>190</v>
      </c>
      <c r="B144" s="65"/>
      <c r="C144" s="41" t="s">
        <v>80</v>
      </c>
      <c r="D144" s="9" t="s">
        <v>73</v>
      </c>
      <c r="E144" s="21" t="s">
        <v>62</v>
      </c>
      <c r="F144" s="6">
        <f>IF((F147+F154+F167+F145)&gt;=700,700,F147+F154+F167+F145)</f>
        <v>0</v>
      </c>
      <c r="G144" s="6">
        <f aca="true" t="shared" si="79" ref="G144:AS144">IF((G147+G154+G167+G145)&gt;=700,700,G147+G154+G167+G145)</f>
        <v>0</v>
      </c>
      <c r="H144" s="6">
        <f t="shared" si="79"/>
        <v>0</v>
      </c>
      <c r="I144" s="6">
        <f t="shared" si="79"/>
        <v>0</v>
      </c>
      <c r="J144" s="6">
        <f t="shared" si="79"/>
        <v>0</v>
      </c>
      <c r="K144" s="6">
        <f t="shared" si="79"/>
        <v>0</v>
      </c>
      <c r="L144" s="6">
        <f t="shared" si="79"/>
        <v>0</v>
      </c>
      <c r="M144" s="6">
        <f t="shared" si="79"/>
        <v>0</v>
      </c>
      <c r="N144" s="6">
        <f t="shared" si="79"/>
        <v>0</v>
      </c>
      <c r="O144" s="6">
        <f t="shared" si="79"/>
        <v>0</v>
      </c>
      <c r="P144" s="6">
        <f t="shared" si="79"/>
        <v>0</v>
      </c>
      <c r="Q144" s="6">
        <f t="shared" si="79"/>
        <v>0</v>
      </c>
      <c r="R144" s="6">
        <f t="shared" si="79"/>
        <v>0</v>
      </c>
      <c r="S144" s="6">
        <f t="shared" si="79"/>
        <v>0</v>
      </c>
      <c r="T144" s="6">
        <f t="shared" si="79"/>
        <v>0</v>
      </c>
      <c r="U144" s="6">
        <f t="shared" si="79"/>
        <v>0</v>
      </c>
      <c r="V144" s="6">
        <f t="shared" si="79"/>
        <v>0</v>
      </c>
      <c r="W144" s="6">
        <f t="shared" si="79"/>
        <v>0</v>
      </c>
      <c r="X144" s="6">
        <f t="shared" si="79"/>
        <v>0</v>
      </c>
      <c r="Y144" s="6">
        <f t="shared" si="79"/>
        <v>0</v>
      </c>
      <c r="Z144" s="6">
        <f t="shared" si="79"/>
        <v>0</v>
      </c>
      <c r="AA144" s="6">
        <f t="shared" si="79"/>
        <v>0</v>
      </c>
      <c r="AB144" s="6">
        <f t="shared" si="79"/>
        <v>0</v>
      </c>
      <c r="AC144" s="6">
        <f t="shared" si="79"/>
        <v>0</v>
      </c>
      <c r="AD144" s="6">
        <f t="shared" si="79"/>
        <v>0</v>
      </c>
      <c r="AE144" s="6">
        <f t="shared" si="79"/>
        <v>0</v>
      </c>
      <c r="AF144" s="6">
        <f t="shared" si="79"/>
        <v>0</v>
      </c>
      <c r="AG144" s="6">
        <f t="shared" si="79"/>
        <v>0</v>
      </c>
      <c r="AH144" s="6">
        <f t="shared" si="79"/>
        <v>0</v>
      </c>
      <c r="AI144" s="6">
        <f t="shared" si="79"/>
        <v>0</v>
      </c>
      <c r="AJ144" s="6">
        <f t="shared" si="79"/>
        <v>0</v>
      </c>
      <c r="AK144" s="6">
        <f t="shared" si="79"/>
        <v>0</v>
      </c>
      <c r="AL144" s="6">
        <f t="shared" si="79"/>
        <v>0</v>
      </c>
      <c r="AM144" s="6">
        <f t="shared" si="79"/>
        <v>0</v>
      </c>
      <c r="AN144" s="6">
        <f t="shared" si="79"/>
        <v>0</v>
      </c>
      <c r="AO144" s="6">
        <f t="shared" si="79"/>
        <v>0</v>
      </c>
      <c r="AP144" s="6">
        <f t="shared" si="79"/>
        <v>0</v>
      </c>
      <c r="AQ144" s="6">
        <f t="shared" si="79"/>
        <v>0</v>
      </c>
      <c r="AR144" s="6">
        <f t="shared" si="79"/>
        <v>0</v>
      </c>
      <c r="AS144" s="6">
        <f t="shared" si="79"/>
        <v>0</v>
      </c>
    </row>
    <row r="145" spans="1:45" ht="24" customHeight="1">
      <c r="A145" s="61">
        <v>1</v>
      </c>
      <c r="B145" s="60" t="s">
        <v>115</v>
      </c>
      <c r="C145" s="60"/>
      <c r="D145" s="60"/>
      <c r="E145" s="39" t="s">
        <v>64</v>
      </c>
      <c r="F145" s="39">
        <f>IF(AND(F146&gt;=0,F146&lt;=35),F146,"Неправиль-ний бал")</f>
        <v>0</v>
      </c>
      <c r="G145" s="39">
        <f aca="true" t="shared" si="80" ref="G145:AS145">IF(AND(G146&gt;=0,G146&lt;=35),G146,"Неправиль-ний бал")</f>
        <v>0</v>
      </c>
      <c r="H145" s="39">
        <f t="shared" si="80"/>
        <v>0</v>
      </c>
      <c r="I145" s="39">
        <f t="shared" si="80"/>
        <v>0</v>
      </c>
      <c r="J145" s="39">
        <f t="shared" si="80"/>
        <v>0</v>
      </c>
      <c r="K145" s="39">
        <f t="shared" si="80"/>
        <v>0</v>
      </c>
      <c r="L145" s="39">
        <f t="shared" si="80"/>
        <v>0</v>
      </c>
      <c r="M145" s="39">
        <f t="shared" si="80"/>
        <v>0</v>
      </c>
      <c r="N145" s="39">
        <f t="shared" si="80"/>
        <v>0</v>
      </c>
      <c r="O145" s="39">
        <f t="shared" si="80"/>
        <v>0</v>
      </c>
      <c r="P145" s="39">
        <f t="shared" si="80"/>
        <v>0</v>
      </c>
      <c r="Q145" s="39">
        <f t="shared" si="80"/>
        <v>0</v>
      </c>
      <c r="R145" s="39">
        <f t="shared" si="80"/>
        <v>0</v>
      </c>
      <c r="S145" s="39">
        <f t="shared" si="80"/>
        <v>0</v>
      </c>
      <c r="T145" s="39">
        <f t="shared" si="80"/>
        <v>0</v>
      </c>
      <c r="U145" s="39">
        <f t="shared" si="80"/>
        <v>0</v>
      </c>
      <c r="V145" s="39">
        <f t="shared" si="80"/>
        <v>0</v>
      </c>
      <c r="W145" s="39">
        <f t="shared" si="80"/>
        <v>0</v>
      </c>
      <c r="X145" s="39">
        <f t="shared" si="80"/>
        <v>0</v>
      </c>
      <c r="Y145" s="39">
        <f t="shared" si="80"/>
        <v>0</v>
      </c>
      <c r="Z145" s="39">
        <f t="shared" si="80"/>
        <v>0</v>
      </c>
      <c r="AA145" s="39">
        <f t="shared" si="80"/>
        <v>0</v>
      </c>
      <c r="AB145" s="39">
        <f t="shared" si="80"/>
        <v>0</v>
      </c>
      <c r="AC145" s="39">
        <f t="shared" si="80"/>
        <v>0</v>
      </c>
      <c r="AD145" s="39">
        <f t="shared" si="80"/>
        <v>0</v>
      </c>
      <c r="AE145" s="39">
        <f t="shared" si="80"/>
        <v>0</v>
      </c>
      <c r="AF145" s="39">
        <f t="shared" si="80"/>
        <v>0</v>
      </c>
      <c r="AG145" s="39">
        <f t="shared" si="80"/>
        <v>0</v>
      </c>
      <c r="AH145" s="39">
        <f t="shared" si="80"/>
        <v>0</v>
      </c>
      <c r="AI145" s="39">
        <f t="shared" si="80"/>
        <v>0</v>
      </c>
      <c r="AJ145" s="39">
        <f t="shared" si="80"/>
        <v>0</v>
      </c>
      <c r="AK145" s="39">
        <f t="shared" si="80"/>
        <v>0</v>
      </c>
      <c r="AL145" s="39">
        <f t="shared" si="80"/>
        <v>0</v>
      </c>
      <c r="AM145" s="39">
        <f t="shared" si="80"/>
        <v>0</v>
      </c>
      <c r="AN145" s="39">
        <f t="shared" si="80"/>
        <v>0</v>
      </c>
      <c r="AO145" s="39">
        <f t="shared" si="80"/>
        <v>0</v>
      </c>
      <c r="AP145" s="39">
        <f t="shared" si="80"/>
        <v>0</v>
      </c>
      <c r="AQ145" s="39">
        <f t="shared" si="80"/>
        <v>0</v>
      </c>
      <c r="AR145" s="39">
        <f t="shared" si="80"/>
        <v>0</v>
      </c>
      <c r="AS145" s="39">
        <f t="shared" si="80"/>
        <v>0</v>
      </c>
    </row>
    <row r="146" spans="1:45" ht="78.75">
      <c r="A146" s="62"/>
      <c r="B146" s="38" t="s">
        <v>217</v>
      </c>
      <c r="C146" s="38" t="s">
        <v>140</v>
      </c>
      <c r="D146" s="38" t="s">
        <v>191</v>
      </c>
      <c r="E146" s="10" t="s">
        <v>61</v>
      </c>
      <c r="F146" s="8">
        <v>0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</row>
    <row r="147" spans="1:45" ht="18.75">
      <c r="A147" s="61">
        <v>2</v>
      </c>
      <c r="B147" s="60" t="s">
        <v>40</v>
      </c>
      <c r="C147" s="60"/>
      <c r="D147" s="60"/>
      <c r="E147" s="39" t="s">
        <v>64</v>
      </c>
      <c r="F147" s="40">
        <f>F148+F150+F152</f>
        <v>0</v>
      </c>
      <c r="G147" s="40">
        <f aca="true" t="shared" si="81" ref="G147:AS147">G148+G150+G152</f>
        <v>0</v>
      </c>
      <c r="H147" s="40">
        <f t="shared" si="81"/>
        <v>0</v>
      </c>
      <c r="I147" s="40">
        <f t="shared" si="81"/>
        <v>0</v>
      </c>
      <c r="J147" s="40">
        <f t="shared" si="81"/>
        <v>0</v>
      </c>
      <c r="K147" s="40">
        <f t="shared" si="81"/>
        <v>0</v>
      </c>
      <c r="L147" s="40">
        <f t="shared" si="81"/>
        <v>0</v>
      </c>
      <c r="M147" s="40">
        <f t="shared" si="81"/>
        <v>0</v>
      </c>
      <c r="N147" s="40">
        <f t="shared" si="81"/>
        <v>0</v>
      </c>
      <c r="O147" s="40">
        <f t="shared" si="81"/>
        <v>0</v>
      </c>
      <c r="P147" s="40">
        <f t="shared" si="81"/>
        <v>0</v>
      </c>
      <c r="Q147" s="40">
        <f t="shared" si="81"/>
        <v>0</v>
      </c>
      <c r="R147" s="40">
        <f t="shared" si="81"/>
        <v>0</v>
      </c>
      <c r="S147" s="40">
        <f t="shared" si="81"/>
        <v>0</v>
      </c>
      <c r="T147" s="40">
        <f t="shared" si="81"/>
        <v>0</v>
      </c>
      <c r="U147" s="40">
        <f t="shared" si="81"/>
        <v>0</v>
      </c>
      <c r="V147" s="40">
        <f t="shared" si="81"/>
        <v>0</v>
      </c>
      <c r="W147" s="40">
        <f t="shared" si="81"/>
        <v>0</v>
      </c>
      <c r="X147" s="40">
        <f t="shared" si="81"/>
        <v>0</v>
      </c>
      <c r="Y147" s="40">
        <f t="shared" si="81"/>
        <v>0</v>
      </c>
      <c r="Z147" s="40">
        <f t="shared" si="81"/>
        <v>0</v>
      </c>
      <c r="AA147" s="40">
        <f t="shared" si="81"/>
        <v>0</v>
      </c>
      <c r="AB147" s="40">
        <f t="shared" si="81"/>
        <v>0</v>
      </c>
      <c r="AC147" s="40">
        <f t="shared" si="81"/>
        <v>0</v>
      </c>
      <c r="AD147" s="40">
        <f t="shared" si="81"/>
        <v>0</v>
      </c>
      <c r="AE147" s="40">
        <f t="shared" si="81"/>
        <v>0</v>
      </c>
      <c r="AF147" s="40">
        <f t="shared" si="81"/>
        <v>0</v>
      </c>
      <c r="AG147" s="40">
        <f t="shared" si="81"/>
        <v>0</v>
      </c>
      <c r="AH147" s="40">
        <f t="shared" si="81"/>
        <v>0</v>
      </c>
      <c r="AI147" s="40">
        <f t="shared" si="81"/>
        <v>0</v>
      </c>
      <c r="AJ147" s="40">
        <f t="shared" si="81"/>
        <v>0</v>
      </c>
      <c r="AK147" s="40">
        <f t="shared" si="81"/>
        <v>0</v>
      </c>
      <c r="AL147" s="40">
        <f t="shared" si="81"/>
        <v>0</v>
      </c>
      <c r="AM147" s="40">
        <f t="shared" si="81"/>
        <v>0</v>
      </c>
      <c r="AN147" s="40">
        <f t="shared" si="81"/>
        <v>0</v>
      </c>
      <c r="AO147" s="40">
        <f t="shared" si="81"/>
        <v>0</v>
      </c>
      <c r="AP147" s="40">
        <f t="shared" si="81"/>
        <v>0</v>
      </c>
      <c r="AQ147" s="40">
        <f t="shared" si="81"/>
        <v>0</v>
      </c>
      <c r="AR147" s="40">
        <f t="shared" si="81"/>
        <v>0</v>
      </c>
      <c r="AS147" s="40">
        <f t="shared" si="81"/>
        <v>0</v>
      </c>
    </row>
    <row r="148" spans="1:45" ht="23.25" customHeight="1">
      <c r="A148" s="66"/>
      <c r="B148" s="61" t="s">
        <v>217</v>
      </c>
      <c r="C148" s="61" t="s">
        <v>143</v>
      </c>
      <c r="D148" s="61" t="s">
        <v>192</v>
      </c>
      <c r="E148" s="14" t="s">
        <v>65</v>
      </c>
      <c r="F148" s="16">
        <f>IF(AND(F149&gt;=0,F149&lt;=50),F149,"Неправиль-ний бал")</f>
        <v>0</v>
      </c>
      <c r="G148" s="16">
        <f aca="true" t="shared" si="82" ref="G148:AS148">IF(AND(G149&gt;=0,G149&lt;=50),G149,"Неправиль-ний бал")</f>
        <v>0</v>
      </c>
      <c r="H148" s="16">
        <f t="shared" si="82"/>
        <v>0</v>
      </c>
      <c r="I148" s="16">
        <f t="shared" si="82"/>
        <v>0</v>
      </c>
      <c r="J148" s="16">
        <f t="shared" si="82"/>
        <v>0</v>
      </c>
      <c r="K148" s="16">
        <f t="shared" si="82"/>
        <v>0</v>
      </c>
      <c r="L148" s="16">
        <f t="shared" si="82"/>
        <v>0</v>
      </c>
      <c r="M148" s="16">
        <f t="shared" si="82"/>
        <v>0</v>
      </c>
      <c r="N148" s="16">
        <f t="shared" si="82"/>
        <v>0</v>
      </c>
      <c r="O148" s="16">
        <f t="shared" si="82"/>
        <v>0</v>
      </c>
      <c r="P148" s="16">
        <f t="shared" si="82"/>
        <v>0</v>
      </c>
      <c r="Q148" s="16">
        <f t="shared" si="82"/>
        <v>0</v>
      </c>
      <c r="R148" s="16">
        <f t="shared" si="82"/>
        <v>0</v>
      </c>
      <c r="S148" s="16">
        <f t="shared" si="82"/>
        <v>0</v>
      </c>
      <c r="T148" s="16">
        <f t="shared" si="82"/>
        <v>0</v>
      </c>
      <c r="U148" s="16">
        <f t="shared" si="82"/>
        <v>0</v>
      </c>
      <c r="V148" s="16">
        <f t="shared" si="82"/>
        <v>0</v>
      </c>
      <c r="W148" s="16">
        <f t="shared" si="82"/>
        <v>0</v>
      </c>
      <c r="X148" s="16">
        <f t="shared" si="82"/>
        <v>0</v>
      </c>
      <c r="Y148" s="16">
        <f t="shared" si="82"/>
        <v>0</v>
      </c>
      <c r="Z148" s="16">
        <f t="shared" si="82"/>
        <v>0</v>
      </c>
      <c r="AA148" s="16">
        <f t="shared" si="82"/>
        <v>0</v>
      </c>
      <c r="AB148" s="16">
        <f t="shared" si="82"/>
        <v>0</v>
      </c>
      <c r="AC148" s="16">
        <f t="shared" si="82"/>
        <v>0</v>
      </c>
      <c r="AD148" s="16">
        <f t="shared" si="82"/>
        <v>0</v>
      </c>
      <c r="AE148" s="16">
        <f t="shared" si="82"/>
        <v>0</v>
      </c>
      <c r="AF148" s="16">
        <f t="shared" si="82"/>
        <v>0</v>
      </c>
      <c r="AG148" s="16">
        <f t="shared" si="82"/>
        <v>0</v>
      </c>
      <c r="AH148" s="16">
        <f t="shared" si="82"/>
        <v>0</v>
      </c>
      <c r="AI148" s="16">
        <f t="shared" si="82"/>
        <v>0</v>
      </c>
      <c r="AJ148" s="16">
        <f t="shared" si="82"/>
        <v>0</v>
      </c>
      <c r="AK148" s="16">
        <f t="shared" si="82"/>
        <v>0</v>
      </c>
      <c r="AL148" s="16">
        <f t="shared" si="82"/>
        <v>0</v>
      </c>
      <c r="AM148" s="16">
        <f t="shared" si="82"/>
        <v>0</v>
      </c>
      <c r="AN148" s="16">
        <f t="shared" si="82"/>
        <v>0</v>
      </c>
      <c r="AO148" s="16">
        <f t="shared" si="82"/>
        <v>0</v>
      </c>
      <c r="AP148" s="16">
        <f t="shared" si="82"/>
        <v>0</v>
      </c>
      <c r="AQ148" s="16">
        <f t="shared" si="82"/>
        <v>0</v>
      </c>
      <c r="AR148" s="16">
        <f t="shared" si="82"/>
        <v>0</v>
      </c>
      <c r="AS148" s="16">
        <f t="shared" si="82"/>
        <v>0</v>
      </c>
    </row>
    <row r="149" spans="1:45" ht="23.25" customHeight="1">
      <c r="A149" s="66"/>
      <c r="B149" s="62"/>
      <c r="C149" s="62"/>
      <c r="D149" s="66"/>
      <c r="E149" s="10" t="s">
        <v>61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23.25" customHeight="1">
      <c r="A150" s="66"/>
      <c r="B150" s="61" t="s">
        <v>41</v>
      </c>
      <c r="C150" s="61" t="s">
        <v>169</v>
      </c>
      <c r="D150" s="66"/>
      <c r="E150" s="14" t="s">
        <v>65</v>
      </c>
      <c r="F150" s="16">
        <f>IF(AND(F151&gt;=0,F151&lt;=100),F151,"Неправиль-ний бал")</f>
        <v>0</v>
      </c>
      <c r="G150" s="16">
        <f aca="true" t="shared" si="83" ref="G150:AS150">IF(AND(G151&gt;=0,G151&lt;=100),G151,"Неправиль-ний бал")</f>
        <v>0</v>
      </c>
      <c r="H150" s="16">
        <f t="shared" si="83"/>
        <v>0</v>
      </c>
      <c r="I150" s="16">
        <f t="shared" si="83"/>
        <v>0</v>
      </c>
      <c r="J150" s="16">
        <f t="shared" si="83"/>
        <v>0</v>
      </c>
      <c r="K150" s="16">
        <f t="shared" si="83"/>
        <v>0</v>
      </c>
      <c r="L150" s="16">
        <f t="shared" si="83"/>
        <v>0</v>
      </c>
      <c r="M150" s="16">
        <f t="shared" si="83"/>
        <v>0</v>
      </c>
      <c r="N150" s="16">
        <f t="shared" si="83"/>
        <v>0</v>
      </c>
      <c r="O150" s="16">
        <f t="shared" si="83"/>
        <v>0</v>
      </c>
      <c r="P150" s="16">
        <f t="shared" si="83"/>
        <v>0</v>
      </c>
      <c r="Q150" s="16">
        <f t="shared" si="83"/>
        <v>0</v>
      </c>
      <c r="R150" s="16">
        <f t="shared" si="83"/>
        <v>0</v>
      </c>
      <c r="S150" s="16">
        <f t="shared" si="83"/>
        <v>0</v>
      </c>
      <c r="T150" s="16">
        <f t="shared" si="83"/>
        <v>0</v>
      </c>
      <c r="U150" s="16">
        <f t="shared" si="83"/>
        <v>0</v>
      </c>
      <c r="V150" s="16">
        <f t="shared" si="83"/>
        <v>0</v>
      </c>
      <c r="W150" s="16">
        <f t="shared" si="83"/>
        <v>0</v>
      </c>
      <c r="X150" s="16">
        <f t="shared" si="83"/>
        <v>0</v>
      </c>
      <c r="Y150" s="16">
        <f t="shared" si="83"/>
        <v>0</v>
      </c>
      <c r="Z150" s="16">
        <f t="shared" si="83"/>
        <v>0</v>
      </c>
      <c r="AA150" s="16">
        <f t="shared" si="83"/>
        <v>0</v>
      </c>
      <c r="AB150" s="16">
        <f t="shared" si="83"/>
        <v>0</v>
      </c>
      <c r="AC150" s="16">
        <f t="shared" si="83"/>
        <v>0</v>
      </c>
      <c r="AD150" s="16">
        <f t="shared" si="83"/>
        <v>0</v>
      </c>
      <c r="AE150" s="16">
        <f t="shared" si="83"/>
        <v>0</v>
      </c>
      <c r="AF150" s="16">
        <f t="shared" si="83"/>
        <v>0</v>
      </c>
      <c r="AG150" s="16">
        <f t="shared" si="83"/>
        <v>0</v>
      </c>
      <c r="AH150" s="16">
        <f t="shared" si="83"/>
        <v>0</v>
      </c>
      <c r="AI150" s="16">
        <f t="shared" si="83"/>
        <v>0</v>
      </c>
      <c r="AJ150" s="16">
        <f t="shared" si="83"/>
        <v>0</v>
      </c>
      <c r="AK150" s="16">
        <f t="shared" si="83"/>
        <v>0</v>
      </c>
      <c r="AL150" s="16">
        <f t="shared" si="83"/>
        <v>0</v>
      </c>
      <c r="AM150" s="16">
        <f t="shared" si="83"/>
        <v>0</v>
      </c>
      <c r="AN150" s="16">
        <f t="shared" si="83"/>
        <v>0</v>
      </c>
      <c r="AO150" s="16">
        <f t="shared" si="83"/>
        <v>0</v>
      </c>
      <c r="AP150" s="16">
        <f t="shared" si="83"/>
        <v>0</v>
      </c>
      <c r="AQ150" s="16">
        <f t="shared" si="83"/>
        <v>0</v>
      </c>
      <c r="AR150" s="16">
        <f t="shared" si="83"/>
        <v>0</v>
      </c>
      <c r="AS150" s="16">
        <f t="shared" si="83"/>
        <v>0</v>
      </c>
    </row>
    <row r="151" spans="1:45" ht="23.25" customHeight="1">
      <c r="A151" s="66"/>
      <c r="B151" s="62"/>
      <c r="C151" s="62"/>
      <c r="D151" s="66"/>
      <c r="E151" s="10" t="s">
        <v>61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23.25" customHeight="1">
      <c r="A152" s="66"/>
      <c r="B152" s="61" t="s">
        <v>42</v>
      </c>
      <c r="C152" s="61" t="s">
        <v>170</v>
      </c>
      <c r="D152" s="66"/>
      <c r="E152" s="14" t="s">
        <v>65</v>
      </c>
      <c r="F152" s="16">
        <f>IF(AND(F153&gt;=0,F153&lt;=200),F153,"Неправиль-ний бал")</f>
        <v>0</v>
      </c>
      <c r="G152" s="16">
        <f aca="true" t="shared" si="84" ref="G152:AS152">IF(AND(G153&gt;=0,G153&lt;=200),G153,"Неправиль-ний бал")</f>
        <v>0</v>
      </c>
      <c r="H152" s="16">
        <f t="shared" si="84"/>
        <v>0</v>
      </c>
      <c r="I152" s="16">
        <f t="shared" si="84"/>
        <v>0</v>
      </c>
      <c r="J152" s="16">
        <f t="shared" si="84"/>
        <v>0</v>
      </c>
      <c r="K152" s="16">
        <f t="shared" si="84"/>
        <v>0</v>
      </c>
      <c r="L152" s="16">
        <f t="shared" si="84"/>
        <v>0</v>
      </c>
      <c r="M152" s="16">
        <f t="shared" si="84"/>
        <v>0</v>
      </c>
      <c r="N152" s="16">
        <f t="shared" si="84"/>
        <v>0</v>
      </c>
      <c r="O152" s="16">
        <f t="shared" si="84"/>
        <v>0</v>
      </c>
      <c r="P152" s="16">
        <f t="shared" si="84"/>
        <v>0</v>
      </c>
      <c r="Q152" s="16">
        <f t="shared" si="84"/>
        <v>0</v>
      </c>
      <c r="R152" s="16">
        <f t="shared" si="84"/>
        <v>0</v>
      </c>
      <c r="S152" s="16">
        <f t="shared" si="84"/>
        <v>0</v>
      </c>
      <c r="T152" s="16">
        <f t="shared" si="84"/>
        <v>0</v>
      </c>
      <c r="U152" s="16">
        <f t="shared" si="84"/>
        <v>0</v>
      </c>
      <c r="V152" s="16">
        <f t="shared" si="84"/>
        <v>0</v>
      </c>
      <c r="W152" s="16">
        <f t="shared" si="84"/>
        <v>0</v>
      </c>
      <c r="X152" s="16">
        <f t="shared" si="84"/>
        <v>0</v>
      </c>
      <c r="Y152" s="16">
        <f t="shared" si="84"/>
        <v>0</v>
      </c>
      <c r="Z152" s="16">
        <f t="shared" si="84"/>
        <v>0</v>
      </c>
      <c r="AA152" s="16">
        <f t="shared" si="84"/>
        <v>0</v>
      </c>
      <c r="AB152" s="16">
        <f t="shared" si="84"/>
        <v>0</v>
      </c>
      <c r="AC152" s="16">
        <f t="shared" si="84"/>
        <v>0</v>
      </c>
      <c r="AD152" s="16">
        <f t="shared" si="84"/>
        <v>0</v>
      </c>
      <c r="AE152" s="16">
        <f t="shared" si="84"/>
        <v>0</v>
      </c>
      <c r="AF152" s="16">
        <f t="shared" si="84"/>
        <v>0</v>
      </c>
      <c r="AG152" s="16">
        <f t="shared" si="84"/>
        <v>0</v>
      </c>
      <c r="AH152" s="16">
        <f t="shared" si="84"/>
        <v>0</v>
      </c>
      <c r="AI152" s="16">
        <f t="shared" si="84"/>
        <v>0</v>
      </c>
      <c r="AJ152" s="16">
        <f t="shared" si="84"/>
        <v>0</v>
      </c>
      <c r="AK152" s="16">
        <f t="shared" si="84"/>
        <v>0</v>
      </c>
      <c r="AL152" s="16">
        <f t="shared" si="84"/>
        <v>0</v>
      </c>
      <c r="AM152" s="16">
        <f t="shared" si="84"/>
        <v>0</v>
      </c>
      <c r="AN152" s="16">
        <f t="shared" si="84"/>
        <v>0</v>
      </c>
      <c r="AO152" s="16">
        <f t="shared" si="84"/>
        <v>0</v>
      </c>
      <c r="AP152" s="16">
        <f t="shared" si="84"/>
        <v>0</v>
      </c>
      <c r="AQ152" s="16">
        <f t="shared" si="84"/>
        <v>0</v>
      </c>
      <c r="AR152" s="16">
        <f t="shared" si="84"/>
        <v>0</v>
      </c>
      <c r="AS152" s="16">
        <f t="shared" si="84"/>
        <v>0</v>
      </c>
    </row>
    <row r="153" spans="1:45" ht="23.25" customHeight="1">
      <c r="A153" s="62"/>
      <c r="B153" s="62"/>
      <c r="C153" s="62"/>
      <c r="D153" s="62"/>
      <c r="E153" s="10" t="s">
        <v>61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8.75" customHeight="1">
      <c r="A154" s="43">
        <v>3</v>
      </c>
      <c r="B154" s="60" t="s">
        <v>43</v>
      </c>
      <c r="C154" s="60"/>
      <c r="D154" s="60"/>
      <c r="E154" s="39" t="s">
        <v>64</v>
      </c>
      <c r="F154" s="40">
        <f>F155+F157+F159+F161+F163+F165</f>
        <v>0</v>
      </c>
      <c r="G154" s="40">
        <f aca="true" t="shared" si="85" ref="G154:AS154">G155+G157+G159+G161+G163+G165</f>
        <v>0</v>
      </c>
      <c r="H154" s="40">
        <f t="shared" si="85"/>
        <v>0</v>
      </c>
      <c r="I154" s="40">
        <f t="shared" si="85"/>
        <v>0</v>
      </c>
      <c r="J154" s="40">
        <f t="shared" si="85"/>
        <v>0</v>
      </c>
      <c r="K154" s="40">
        <f t="shared" si="85"/>
        <v>0</v>
      </c>
      <c r="L154" s="40">
        <f t="shared" si="85"/>
        <v>0</v>
      </c>
      <c r="M154" s="40">
        <f t="shared" si="85"/>
        <v>0</v>
      </c>
      <c r="N154" s="40">
        <f t="shared" si="85"/>
        <v>0</v>
      </c>
      <c r="O154" s="40">
        <f t="shared" si="85"/>
        <v>0</v>
      </c>
      <c r="P154" s="40">
        <f t="shared" si="85"/>
        <v>0</v>
      </c>
      <c r="Q154" s="40">
        <f t="shared" si="85"/>
        <v>0</v>
      </c>
      <c r="R154" s="40">
        <f t="shared" si="85"/>
        <v>0</v>
      </c>
      <c r="S154" s="40">
        <f t="shared" si="85"/>
        <v>0</v>
      </c>
      <c r="T154" s="40">
        <f t="shared" si="85"/>
        <v>0</v>
      </c>
      <c r="U154" s="40">
        <f t="shared" si="85"/>
        <v>0</v>
      </c>
      <c r="V154" s="40">
        <f t="shared" si="85"/>
        <v>0</v>
      </c>
      <c r="W154" s="40">
        <f t="shared" si="85"/>
        <v>0</v>
      </c>
      <c r="X154" s="40">
        <f t="shared" si="85"/>
        <v>0</v>
      </c>
      <c r="Y154" s="40">
        <f t="shared" si="85"/>
        <v>0</v>
      </c>
      <c r="Z154" s="40">
        <f t="shared" si="85"/>
        <v>0</v>
      </c>
      <c r="AA154" s="40">
        <f t="shared" si="85"/>
        <v>0</v>
      </c>
      <c r="AB154" s="40">
        <f t="shared" si="85"/>
        <v>0</v>
      </c>
      <c r="AC154" s="40">
        <f t="shared" si="85"/>
        <v>0</v>
      </c>
      <c r="AD154" s="40">
        <f t="shared" si="85"/>
        <v>0</v>
      </c>
      <c r="AE154" s="40">
        <f t="shared" si="85"/>
        <v>0</v>
      </c>
      <c r="AF154" s="40">
        <f t="shared" si="85"/>
        <v>0</v>
      </c>
      <c r="AG154" s="40">
        <f t="shared" si="85"/>
        <v>0</v>
      </c>
      <c r="AH154" s="40">
        <f t="shared" si="85"/>
        <v>0</v>
      </c>
      <c r="AI154" s="40">
        <f t="shared" si="85"/>
        <v>0</v>
      </c>
      <c r="AJ154" s="40">
        <f t="shared" si="85"/>
        <v>0</v>
      </c>
      <c r="AK154" s="40">
        <f t="shared" si="85"/>
        <v>0</v>
      </c>
      <c r="AL154" s="40">
        <f t="shared" si="85"/>
        <v>0</v>
      </c>
      <c r="AM154" s="40">
        <f t="shared" si="85"/>
        <v>0</v>
      </c>
      <c r="AN154" s="40">
        <f t="shared" si="85"/>
        <v>0</v>
      </c>
      <c r="AO154" s="40">
        <f t="shared" si="85"/>
        <v>0</v>
      </c>
      <c r="AP154" s="40">
        <f t="shared" si="85"/>
        <v>0</v>
      </c>
      <c r="AQ154" s="40">
        <f t="shared" si="85"/>
        <v>0</v>
      </c>
      <c r="AR154" s="40">
        <f t="shared" si="85"/>
        <v>0</v>
      </c>
      <c r="AS154" s="40">
        <f t="shared" si="85"/>
        <v>0</v>
      </c>
    </row>
    <row r="155" spans="1:45" ht="100.5" customHeight="1">
      <c r="A155" s="43"/>
      <c r="B155" s="61" t="s">
        <v>193</v>
      </c>
      <c r="C155" s="61" t="s">
        <v>149</v>
      </c>
      <c r="D155" s="67" t="s">
        <v>198</v>
      </c>
      <c r="E155" s="14" t="s">
        <v>65</v>
      </c>
      <c r="F155" s="16">
        <f>IF(F156=0,0,IF(F156=50,50,IF(F156=100,100,IF(F156=125,125,IF(F156=150,150,"Неправиль-ний бал")))))</f>
        <v>0</v>
      </c>
      <c r="G155" s="16">
        <f aca="true" t="shared" si="86" ref="G155:AS155">IF(G156=0,0,IF(G156=50,50,IF(G156=100,100,IF(G156=125,125,IF(G156=150,150,"Неправиль-ний бал")))))</f>
        <v>0</v>
      </c>
      <c r="H155" s="16">
        <f t="shared" si="86"/>
        <v>0</v>
      </c>
      <c r="I155" s="16">
        <f t="shared" si="86"/>
        <v>0</v>
      </c>
      <c r="J155" s="16">
        <f t="shared" si="86"/>
        <v>0</v>
      </c>
      <c r="K155" s="16">
        <f t="shared" si="86"/>
        <v>0</v>
      </c>
      <c r="L155" s="16">
        <f t="shared" si="86"/>
        <v>0</v>
      </c>
      <c r="M155" s="16">
        <f t="shared" si="86"/>
        <v>0</v>
      </c>
      <c r="N155" s="16">
        <f t="shared" si="86"/>
        <v>0</v>
      </c>
      <c r="O155" s="16">
        <f t="shared" si="86"/>
        <v>0</v>
      </c>
      <c r="P155" s="16">
        <f t="shared" si="86"/>
        <v>0</v>
      </c>
      <c r="Q155" s="16">
        <f t="shared" si="86"/>
        <v>0</v>
      </c>
      <c r="R155" s="16">
        <f t="shared" si="86"/>
        <v>0</v>
      </c>
      <c r="S155" s="16">
        <f t="shared" si="86"/>
        <v>0</v>
      </c>
      <c r="T155" s="16">
        <f t="shared" si="86"/>
        <v>0</v>
      </c>
      <c r="U155" s="16">
        <f t="shared" si="86"/>
        <v>0</v>
      </c>
      <c r="V155" s="16">
        <f t="shared" si="86"/>
        <v>0</v>
      </c>
      <c r="W155" s="16">
        <f t="shared" si="86"/>
        <v>0</v>
      </c>
      <c r="X155" s="16">
        <f t="shared" si="86"/>
        <v>0</v>
      </c>
      <c r="Y155" s="16">
        <f t="shared" si="86"/>
        <v>0</v>
      </c>
      <c r="Z155" s="16">
        <f t="shared" si="86"/>
        <v>0</v>
      </c>
      <c r="AA155" s="16">
        <f t="shared" si="86"/>
        <v>0</v>
      </c>
      <c r="AB155" s="16">
        <f t="shared" si="86"/>
        <v>0</v>
      </c>
      <c r="AC155" s="16">
        <f t="shared" si="86"/>
        <v>0</v>
      </c>
      <c r="AD155" s="16">
        <f t="shared" si="86"/>
        <v>0</v>
      </c>
      <c r="AE155" s="16">
        <f t="shared" si="86"/>
        <v>0</v>
      </c>
      <c r="AF155" s="16">
        <f t="shared" si="86"/>
        <v>0</v>
      </c>
      <c r="AG155" s="16">
        <f t="shared" si="86"/>
        <v>0</v>
      </c>
      <c r="AH155" s="16">
        <f t="shared" si="86"/>
        <v>0</v>
      </c>
      <c r="AI155" s="16">
        <f t="shared" si="86"/>
        <v>0</v>
      </c>
      <c r="AJ155" s="16">
        <f t="shared" si="86"/>
        <v>0</v>
      </c>
      <c r="AK155" s="16">
        <f t="shared" si="86"/>
        <v>0</v>
      </c>
      <c r="AL155" s="16">
        <f t="shared" si="86"/>
        <v>0</v>
      </c>
      <c r="AM155" s="16">
        <f t="shared" si="86"/>
        <v>0</v>
      </c>
      <c r="AN155" s="16">
        <f t="shared" si="86"/>
        <v>0</v>
      </c>
      <c r="AO155" s="16">
        <f t="shared" si="86"/>
        <v>0</v>
      </c>
      <c r="AP155" s="16">
        <f t="shared" si="86"/>
        <v>0</v>
      </c>
      <c r="AQ155" s="16">
        <f t="shared" si="86"/>
        <v>0</v>
      </c>
      <c r="AR155" s="16">
        <f t="shared" si="86"/>
        <v>0</v>
      </c>
      <c r="AS155" s="16">
        <f t="shared" si="86"/>
        <v>0</v>
      </c>
    </row>
    <row r="156" spans="1:45" ht="100.5" customHeight="1">
      <c r="A156" s="43"/>
      <c r="B156" s="62"/>
      <c r="C156" s="62"/>
      <c r="D156" s="68"/>
      <c r="E156" s="10" t="s">
        <v>61</v>
      </c>
      <c r="F156" s="8">
        <v>0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99.75" customHeight="1">
      <c r="A157" s="43"/>
      <c r="B157" s="61" t="s">
        <v>194</v>
      </c>
      <c r="C157" s="61" t="s">
        <v>68</v>
      </c>
      <c r="D157" s="67" t="s">
        <v>199</v>
      </c>
      <c r="E157" s="14" t="s">
        <v>65</v>
      </c>
      <c r="F157" s="16">
        <f>IF(F158=0,0,IF(F158=70,70,IF(F158=140,140,IF(F158=150,150,IF(F158=175,175,IF(F158=200,200,"Неправиль-ний бал"))))))</f>
        <v>0</v>
      </c>
      <c r="G157" s="16">
        <f aca="true" t="shared" si="87" ref="G157:AR157">IF(G158=0,0,IF(G158=70,70,IF(G158=140,140,IF(G158=150,150,IF(G158=175,175,IF(G158=200,200,"Неправиль-ний бал"))))))</f>
        <v>0</v>
      </c>
      <c r="H157" s="16">
        <f t="shared" si="87"/>
        <v>0</v>
      </c>
      <c r="I157" s="16">
        <f t="shared" si="87"/>
        <v>0</v>
      </c>
      <c r="J157" s="16">
        <f t="shared" si="87"/>
        <v>0</v>
      </c>
      <c r="K157" s="16">
        <f t="shared" si="87"/>
        <v>0</v>
      </c>
      <c r="L157" s="16">
        <f t="shared" si="87"/>
        <v>0</v>
      </c>
      <c r="M157" s="16">
        <f t="shared" si="87"/>
        <v>0</v>
      </c>
      <c r="N157" s="16">
        <f t="shared" si="87"/>
        <v>0</v>
      </c>
      <c r="O157" s="16">
        <f t="shared" si="87"/>
        <v>0</v>
      </c>
      <c r="P157" s="16">
        <f t="shared" si="87"/>
        <v>0</v>
      </c>
      <c r="Q157" s="16">
        <f t="shared" si="87"/>
        <v>0</v>
      </c>
      <c r="R157" s="16">
        <f t="shared" si="87"/>
        <v>0</v>
      </c>
      <c r="S157" s="16">
        <f t="shared" si="87"/>
        <v>0</v>
      </c>
      <c r="T157" s="16">
        <f t="shared" si="87"/>
        <v>0</v>
      </c>
      <c r="U157" s="16">
        <f t="shared" si="87"/>
        <v>0</v>
      </c>
      <c r="V157" s="16">
        <f t="shared" si="87"/>
        <v>0</v>
      </c>
      <c r="W157" s="16">
        <f t="shared" si="87"/>
        <v>0</v>
      </c>
      <c r="X157" s="16">
        <f t="shared" si="87"/>
        <v>0</v>
      </c>
      <c r="Y157" s="16">
        <f t="shared" si="87"/>
        <v>0</v>
      </c>
      <c r="Z157" s="16">
        <f t="shared" si="87"/>
        <v>0</v>
      </c>
      <c r="AA157" s="16">
        <f t="shared" si="87"/>
        <v>0</v>
      </c>
      <c r="AB157" s="16">
        <f t="shared" si="87"/>
        <v>0</v>
      </c>
      <c r="AC157" s="16">
        <f t="shared" si="87"/>
        <v>0</v>
      </c>
      <c r="AD157" s="16">
        <f t="shared" si="87"/>
        <v>0</v>
      </c>
      <c r="AE157" s="16">
        <f t="shared" si="87"/>
        <v>0</v>
      </c>
      <c r="AF157" s="16">
        <f t="shared" si="87"/>
        <v>0</v>
      </c>
      <c r="AG157" s="16">
        <f t="shared" si="87"/>
        <v>0</v>
      </c>
      <c r="AH157" s="16">
        <f t="shared" si="87"/>
        <v>0</v>
      </c>
      <c r="AI157" s="16">
        <f t="shared" si="87"/>
        <v>0</v>
      </c>
      <c r="AJ157" s="16">
        <f t="shared" si="87"/>
        <v>0</v>
      </c>
      <c r="AK157" s="16">
        <f t="shared" si="87"/>
        <v>0</v>
      </c>
      <c r="AL157" s="16">
        <f t="shared" si="87"/>
        <v>0</v>
      </c>
      <c r="AM157" s="16">
        <f t="shared" si="87"/>
        <v>0</v>
      </c>
      <c r="AN157" s="16">
        <f t="shared" si="87"/>
        <v>0</v>
      </c>
      <c r="AO157" s="16">
        <f t="shared" si="87"/>
        <v>0</v>
      </c>
      <c r="AP157" s="16">
        <f t="shared" si="87"/>
        <v>0</v>
      </c>
      <c r="AQ157" s="16">
        <f t="shared" si="87"/>
        <v>0</v>
      </c>
      <c r="AR157" s="16">
        <f t="shared" si="87"/>
        <v>0</v>
      </c>
      <c r="AS157" s="16">
        <f>IF(AS158=0,0,IF(AS158=70,70,IF(AS158=140,140,IF(AS158=150,150,IF(AS158=175,175,IF(AS158=200,200,"Неправиль-ний бал"))))))</f>
        <v>0</v>
      </c>
    </row>
    <row r="158" spans="1:45" ht="99.75" customHeight="1">
      <c r="A158" s="43"/>
      <c r="B158" s="62"/>
      <c r="C158" s="62"/>
      <c r="D158" s="68"/>
      <c r="E158" s="10" t="s">
        <v>61</v>
      </c>
      <c r="F158" s="8">
        <v>0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02" customHeight="1">
      <c r="A159" s="43"/>
      <c r="B159" s="61" t="s">
        <v>195</v>
      </c>
      <c r="C159" s="61" t="s">
        <v>85</v>
      </c>
      <c r="D159" s="67" t="s">
        <v>200</v>
      </c>
      <c r="E159" s="14" t="s">
        <v>65</v>
      </c>
      <c r="F159" s="16">
        <f aca="true" t="shared" si="88" ref="F159:AS159">IF(F160=0,0,IF(F160=90,90,IF(F160=180,180,IF(F160=200,200,IF(F160=225,225,IF(F160=250,250,"Неправиль-ний бал"))))))</f>
        <v>0</v>
      </c>
      <c r="G159" s="16">
        <f t="shared" si="88"/>
        <v>0</v>
      </c>
      <c r="H159" s="16">
        <f t="shared" si="88"/>
        <v>0</v>
      </c>
      <c r="I159" s="16">
        <f t="shared" si="88"/>
        <v>0</v>
      </c>
      <c r="J159" s="16">
        <f t="shared" si="88"/>
        <v>0</v>
      </c>
      <c r="K159" s="16">
        <f t="shared" si="88"/>
        <v>0</v>
      </c>
      <c r="L159" s="16">
        <f t="shared" si="88"/>
        <v>0</v>
      </c>
      <c r="M159" s="16">
        <f t="shared" si="88"/>
        <v>0</v>
      </c>
      <c r="N159" s="16">
        <f t="shared" si="88"/>
        <v>0</v>
      </c>
      <c r="O159" s="16">
        <f t="shared" si="88"/>
        <v>0</v>
      </c>
      <c r="P159" s="16">
        <f t="shared" si="88"/>
        <v>0</v>
      </c>
      <c r="Q159" s="16">
        <f t="shared" si="88"/>
        <v>0</v>
      </c>
      <c r="R159" s="16">
        <f t="shared" si="88"/>
        <v>0</v>
      </c>
      <c r="S159" s="16">
        <f t="shared" si="88"/>
        <v>0</v>
      </c>
      <c r="T159" s="16">
        <f t="shared" si="88"/>
        <v>0</v>
      </c>
      <c r="U159" s="16">
        <f t="shared" si="88"/>
        <v>0</v>
      </c>
      <c r="V159" s="16">
        <f t="shared" si="88"/>
        <v>0</v>
      </c>
      <c r="W159" s="16">
        <f t="shared" si="88"/>
        <v>0</v>
      </c>
      <c r="X159" s="16">
        <f t="shared" si="88"/>
        <v>0</v>
      </c>
      <c r="Y159" s="16">
        <f t="shared" si="88"/>
        <v>0</v>
      </c>
      <c r="Z159" s="16">
        <f t="shared" si="88"/>
        <v>0</v>
      </c>
      <c r="AA159" s="16">
        <f t="shared" si="88"/>
        <v>0</v>
      </c>
      <c r="AB159" s="16">
        <f t="shared" si="88"/>
        <v>0</v>
      </c>
      <c r="AC159" s="16">
        <f t="shared" si="88"/>
        <v>0</v>
      </c>
      <c r="AD159" s="16">
        <f t="shared" si="88"/>
        <v>0</v>
      </c>
      <c r="AE159" s="16">
        <f t="shared" si="88"/>
        <v>0</v>
      </c>
      <c r="AF159" s="16">
        <f t="shared" si="88"/>
        <v>0</v>
      </c>
      <c r="AG159" s="16">
        <f t="shared" si="88"/>
        <v>0</v>
      </c>
      <c r="AH159" s="16">
        <f t="shared" si="88"/>
        <v>0</v>
      </c>
      <c r="AI159" s="16">
        <f t="shared" si="88"/>
        <v>0</v>
      </c>
      <c r="AJ159" s="16">
        <f t="shared" si="88"/>
        <v>0</v>
      </c>
      <c r="AK159" s="16">
        <f t="shared" si="88"/>
        <v>0</v>
      </c>
      <c r="AL159" s="16">
        <f t="shared" si="88"/>
        <v>0</v>
      </c>
      <c r="AM159" s="16">
        <f t="shared" si="88"/>
        <v>0</v>
      </c>
      <c r="AN159" s="16">
        <f t="shared" si="88"/>
        <v>0</v>
      </c>
      <c r="AO159" s="16">
        <f t="shared" si="88"/>
        <v>0</v>
      </c>
      <c r="AP159" s="16">
        <f t="shared" si="88"/>
        <v>0</v>
      </c>
      <c r="AQ159" s="16">
        <f t="shared" si="88"/>
        <v>0</v>
      </c>
      <c r="AR159" s="16">
        <f t="shared" si="88"/>
        <v>0</v>
      </c>
      <c r="AS159" s="16">
        <f t="shared" si="88"/>
        <v>0</v>
      </c>
    </row>
    <row r="160" spans="1:45" ht="102" customHeight="1">
      <c r="A160" s="43"/>
      <c r="B160" s="62"/>
      <c r="C160" s="62"/>
      <c r="D160" s="68"/>
      <c r="E160" s="10" t="s">
        <v>61</v>
      </c>
      <c r="F160" s="8">
        <v>0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02" customHeight="1">
      <c r="A161" s="43"/>
      <c r="B161" s="61" t="s">
        <v>196</v>
      </c>
      <c r="C161" s="61" t="s">
        <v>69</v>
      </c>
      <c r="D161" s="67" t="s">
        <v>201</v>
      </c>
      <c r="E161" s="14" t="s">
        <v>65</v>
      </c>
      <c r="F161" s="16">
        <f>IF(F162=0,0,IF(F162=100,100,IF(F162=200,200,IF(F162=250,250,IF(F162=275,275,IF(F162=300,300,"Неправиль-ний бал"))))))</f>
        <v>0</v>
      </c>
      <c r="G161" s="16">
        <f aca="true" t="shared" si="89" ref="G161:AS161">IF(G162=0,0,IF(G162=100,100,IF(G162=200,200,IF(G162=250,250,IF(G162=275,275,IF(G162=300,300,"Неправиль-ний бал"))))))</f>
        <v>0</v>
      </c>
      <c r="H161" s="16">
        <f t="shared" si="89"/>
        <v>0</v>
      </c>
      <c r="I161" s="16">
        <f t="shared" si="89"/>
        <v>0</v>
      </c>
      <c r="J161" s="16">
        <f t="shared" si="89"/>
        <v>0</v>
      </c>
      <c r="K161" s="16">
        <f t="shared" si="89"/>
        <v>0</v>
      </c>
      <c r="L161" s="16">
        <f t="shared" si="89"/>
        <v>0</v>
      </c>
      <c r="M161" s="16">
        <f t="shared" si="89"/>
        <v>0</v>
      </c>
      <c r="N161" s="16">
        <f t="shared" si="89"/>
        <v>0</v>
      </c>
      <c r="O161" s="16">
        <f t="shared" si="89"/>
        <v>0</v>
      </c>
      <c r="P161" s="16">
        <f t="shared" si="89"/>
        <v>0</v>
      </c>
      <c r="Q161" s="16">
        <f t="shared" si="89"/>
        <v>0</v>
      </c>
      <c r="R161" s="16">
        <f t="shared" si="89"/>
        <v>0</v>
      </c>
      <c r="S161" s="16">
        <f t="shared" si="89"/>
        <v>0</v>
      </c>
      <c r="T161" s="16">
        <f t="shared" si="89"/>
        <v>0</v>
      </c>
      <c r="U161" s="16">
        <f t="shared" si="89"/>
        <v>0</v>
      </c>
      <c r="V161" s="16">
        <f t="shared" si="89"/>
        <v>0</v>
      </c>
      <c r="W161" s="16">
        <f t="shared" si="89"/>
        <v>0</v>
      </c>
      <c r="X161" s="16">
        <f t="shared" si="89"/>
        <v>0</v>
      </c>
      <c r="Y161" s="16">
        <f t="shared" si="89"/>
        <v>0</v>
      </c>
      <c r="Z161" s="16">
        <f t="shared" si="89"/>
        <v>0</v>
      </c>
      <c r="AA161" s="16">
        <f t="shared" si="89"/>
        <v>0</v>
      </c>
      <c r="AB161" s="16">
        <f t="shared" si="89"/>
        <v>0</v>
      </c>
      <c r="AC161" s="16">
        <f t="shared" si="89"/>
        <v>0</v>
      </c>
      <c r="AD161" s="16">
        <f t="shared" si="89"/>
        <v>0</v>
      </c>
      <c r="AE161" s="16">
        <f t="shared" si="89"/>
        <v>0</v>
      </c>
      <c r="AF161" s="16">
        <f t="shared" si="89"/>
        <v>0</v>
      </c>
      <c r="AG161" s="16">
        <f t="shared" si="89"/>
        <v>0</v>
      </c>
      <c r="AH161" s="16">
        <f t="shared" si="89"/>
        <v>0</v>
      </c>
      <c r="AI161" s="16">
        <f t="shared" si="89"/>
        <v>0</v>
      </c>
      <c r="AJ161" s="16">
        <f t="shared" si="89"/>
        <v>0</v>
      </c>
      <c r="AK161" s="16">
        <f t="shared" si="89"/>
        <v>0</v>
      </c>
      <c r="AL161" s="16">
        <f t="shared" si="89"/>
        <v>0</v>
      </c>
      <c r="AM161" s="16">
        <f t="shared" si="89"/>
        <v>0</v>
      </c>
      <c r="AN161" s="16">
        <f t="shared" si="89"/>
        <v>0</v>
      </c>
      <c r="AO161" s="16">
        <f t="shared" si="89"/>
        <v>0</v>
      </c>
      <c r="AP161" s="16">
        <f t="shared" si="89"/>
        <v>0</v>
      </c>
      <c r="AQ161" s="16">
        <f t="shared" si="89"/>
        <v>0</v>
      </c>
      <c r="AR161" s="16">
        <f t="shared" si="89"/>
        <v>0</v>
      </c>
      <c r="AS161" s="16">
        <f t="shared" si="89"/>
        <v>0</v>
      </c>
    </row>
    <row r="162" spans="1:45" ht="102" customHeight="1">
      <c r="A162" s="43"/>
      <c r="B162" s="62"/>
      <c r="C162" s="62"/>
      <c r="D162" s="68"/>
      <c r="E162" s="10" t="s">
        <v>61</v>
      </c>
      <c r="F162" s="8">
        <v>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98.25" customHeight="1">
      <c r="A163" s="43"/>
      <c r="B163" s="61" t="s">
        <v>197</v>
      </c>
      <c r="C163" s="61" t="s">
        <v>189</v>
      </c>
      <c r="D163" s="67" t="s">
        <v>202</v>
      </c>
      <c r="E163" s="14" t="s">
        <v>65</v>
      </c>
      <c r="F163" s="16">
        <f>IF(F164=0,0,IF(F164=150,150,IF(F164=300,300,IF(F164=325,325,IF(F164=350,350,"Неправиль-ний бал")))))</f>
        <v>0</v>
      </c>
      <c r="G163" s="16">
        <f aca="true" t="shared" si="90" ref="G163:AS163">IF(G164=0,0,IF(G164=150,150,IF(G164=300,300,IF(G164=325,325,IF(G164=350,350,"Неправиль-ний бал")))))</f>
        <v>0</v>
      </c>
      <c r="H163" s="16">
        <f t="shared" si="90"/>
        <v>0</v>
      </c>
      <c r="I163" s="16">
        <f t="shared" si="90"/>
        <v>0</v>
      </c>
      <c r="J163" s="16">
        <f t="shared" si="90"/>
        <v>0</v>
      </c>
      <c r="K163" s="16">
        <f t="shared" si="90"/>
        <v>0</v>
      </c>
      <c r="L163" s="16">
        <f t="shared" si="90"/>
        <v>0</v>
      </c>
      <c r="M163" s="16">
        <f t="shared" si="90"/>
        <v>0</v>
      </c>
      <c r="N163" s="16">
        <f t="shared" si="90"/>
        <v>0</v>
      </c>
      <c r="O163" s="16">
        <f t="shared" si="90"/>
        <v>0</v>
      </c>
      <c r="P163" s="16">
        <f t="shared" si="90"/>
        <v>0</v>
      </c>
      <c r="Q163" s="16">
        <f t="shared" si="90"/>
        <v>0</v>
      </c>
      <c r="R163" s="16">
        <f t="shared" si="90"/>
        <v>0</v>
      </c>
      <c r="S163" s="16">
        <f t="shared" si="90"/>
        <v>0</v>
      </c>
      <c r="T163" s="16">
        <f t="shared" si="90"/>
        <v>0</v>
      </c>
      <c r="U163" s="16">
        <f t="shared" si="90"/>
        <v>0</v>
      </c>
      <c r="V163" s="16">
        <f t="shared" si="90"/>
        <v>0</v>
      </c>
      <c r="W163" s="16">
        <f t="shared" si="90"/>
        <v>0</v>
      </c>
      <c r="X163" s="16">
        <f t="shared" si="90"/>
        <v>0</v>
      </c>
      <c r="Y163" s="16">
        <f t="shared" si="90"/>
        <v>0</v>
      </c>
      <c r="Z163" s="16">
        <f t="shared" si="90"/>
        <v>0</v>
      </c>
      <c r="AA163" s="16">
        <f t="shared" si="90"/>
        <v>0</v>
      </c>
      <c r="AB163" s="16">
        <f t="shared" si="90"/>
        <v>0</v>
      </c>
      <c r="AC163" s="16">
        <f t="shared" si="90"/>
        <v>0</v>
      </c>
      <c r="AD163" s="16">
        <f t="shared" si="90"/>
        <v>0</v>
      </c>
      <c r="AE163" s="16">
        <f t="shared" si="90"/>
        <v>0</v>
      </c>
      <c r="AF163" s="16">
        <f t="shared" si="90"/>
        <v>0</v>
      </c>
      <c r="AG163" s="16">
        <f t="shared" si="90"/>
        <v>0</v>
      </c>
      <c r="AH163" s="16">
        <f t="shared" si="90"/>
        <v>0</v>
      </c>
      <c r="AI163" s="16">
        <f t="shared" si="90"/>
        <v>0</v>
      </c>
      <c r="AJ163" s="16">
        <f t="shared" si="90"/>
        <v>0</v>
      </c>
      <c r="AK163" s="16">
        <f t="shared" si="90"/>
        <v>0</v>
      </c>
      <c r="AL163" s="16">
        <f t="shared" si="90"/>
        <v>0</v>
      </c>
      <c r="AM163" s="16">
        <f t="shared" si="90"/>
        <v>0</v>
      </c>
      <c r="AN163" s="16">
        <f t="shared" si="90"/>
        <v>0</v>
      </c>
      <c r="AO163" s="16">
        <f t="shared" si="90"/>
        <v>0</v>
      </c>
      <c r="AP163" s="16">
        <f t="shared" si="90"/>
        <v>0</v>
      </c>
      <c r="AQ163" s="16">
        <f t="shared" si="90"/>
        <v>0</v>
      </c>
      <c r="AR163" s="16">
        <f t="shared" si="90"/>
        <v>0</v>
      </c>
      <c r="AS163" s="16">
        <f t="shared" si="90"/>
        <v>0</v>
      </c>
    </row>
    <row r="164" spans="1:45" ht="98.25" customHeight="1">
      <c r="A164" s="43"/>
      <c r="B164" s="62"/>
      <c r="C164" s="62"/>
      <c r="D164" s="68"/>
      <c r="E164" s="10" t="s">
        <v>61</v>
      </c>
      <c r="F164" s="8">
        <v>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02.75" customHeight="1">
      <c r="A165" s="43"/>
      <c r="B165" s="61" t="s">
        <v>44</v>
      </c>
      <c r="C165" s="61" t="s">
        <v>70</v>
      </c>
      <c r="D165" s="67" t="s">
        <v>203</v>
      </c>
      <c r="E165" s="14" t="s">
        <v>65</v>
      </c>
      <c r="F165" s="16">
        <f>IF(F166=0,0,IF(F166=175,175,IF(F166=350,350,IF(F166=375,375,IF(F166=400,400,"Неправиль-ний бал")))))</f>
        <v>0</v>
      </c>
      <c r="G165" s="16">
        <f aca="true" t="shared" si="91" ref="G165:AS165">IF(G166=0,0,IF(G166=175,175,IF(G166=350,350,IF(G166=375,375,IF(G166=400,400,"Неправиль-ний бал")))))</f>
        <v>0</v>
      </c>
      <c r="H165" s="16">
        <f t="shared" si="91"/>
        <v>0</v>
      </c>
      <c r="I165" s="16">
        <f t="shared" si="91"/>
        <v>0</v>
      </c>
      <c r="J165" s="16">
        <f t="shared" si="91"/>
        <v>0</v>
      </c>
      <c r="K165" s="16">
        <f t="shared" si="91"/>
        <v>0</v>
      </c>
      <c r="L165" s="16">
        <f t="shared" si="91"/>
        <v>0</v>
      </c>
      <c r="M165" s="16">
        <f t="shared" si="91"/>
        <v>0</v>
      </c>
      <c r="N165" s="16">
        <f t="shared" si="91"/>
        <v>0</v>
      </c>
      <c r="O165" s="16">
        <f t="shared" si="91"/>
        <v>0</v>
      </c>
      <c r="P165" s="16">
        <f t="shared" si="91"/>
        <v>0</v>
      </c>
      <c r="Q165" s="16">
        <f t="shared" si="91"/>
        <v>0</v>
      </c>
      <c r="R165" s="16">
        <f t="shared" si="91"/>
        <v>0</v>
      </c>
      <c r="S165" s="16">
        <f t="shared" si="91"/>
        <v>0</v>
      </c>
      <c r="T165" s="16">
        <f t="shared" si="91"/>
        <v>0</v>
      </c>
      <c r="U165" s="16">
        <f t="shared" si="91"/>
        <v>0</v>
      </c>
      <c r="V165" s="16">
        <f t="shared" si="91"/>
        <v>0</v>
      </c>
      <c r="W165" s="16">
        <f t="shared" si="91"/>
        <v>0</v>
      </c>
      <c r="X165" s="16">
        <f t="shared" si="91"/>
        <v>0</v>
      </c>
      <c r="Y165" s="16">
        <f t="shared" si="91"/>
        <v>0</v>
      </c>
      <c r="Z165" s="16">
        <f t="shared" si="91"/>
        <v>0</v>
      </c>
      <c r="AA165" s="16">
        <f t="shared" si="91"/>
        <v>0</v>
      </c>
      <c r="AB165" s="16">
        <f t="shared" si="91"/>
        <v>0</v>
      </c>
      <c r="AC165" s="16">
        <f t="shared" si="91"/>
        <v>0</v>
      </c>
      <c r="AD165" s="16">
        <f t="shared" si="91"/>
        <v>0</v>
      </c>
      <c r="AE165" s="16">
        <f t="shared" si="91"/>
        <v>0</v>
      </c>
      <c r="AF165" s="16">
        <f t="shared" si="91"/>
        <v>0</v>
      </c>
      <c r="AG165" s="16">
        <f t="shared" si="91"/>
        <v>0</v>
      </c>
      <c r="AH165" s="16">
        <f t="shared" si="91"/>
        <v>0</v>
      </c>
      <c r="AI165" s="16">
        <f t="shared" si="91"/>
        <v>0</v>
      </c>
      <c r="AJ165" s="16">
        <f t="shared" si="91"/>
        <v>0</v>
      </c>
      <c r="AK165" s="16">
        <f t="shared" si="91"/>
        <v>0</v>
      </c>
      <c r="AL165" s="16">
        <f t="shared" si="91"/>
        <v>0</v>
      </c>
      <c r="AM165" s="16">
        <f t="shared" si="91"/>
        <v>0</v>
      </c>
      <c r="AN165" s="16">
        <f t="shared" si="91"/>
        <v>0</v>
      </c>
      <c r="AO165" s="16">
        <f t="shared" si="91"/>
        <v>0</v>
      </c>
      <c r="AP165" s="16">
        <f t="shared" si="91"/>
        <v>0</v>
      </c>
      <c r="AQ165" s="16">
        <f t="shared" si="91"/>
        <v>0</v>
      </c>
      <c r="AR165" s="16">
        <f t="shared" si="91"/>
        <v>0</v>
      </c>
      <c r="AS165" s="16">
        <f t="shared" si="91"/>
        <v>0</v>
      </c>
    </row>
    <row r="166" spans="1:45" ht="102.75" customHeight="1">
      <c r="A166" s="43"/>
      <c r="B166" s="62"/>
      <c r="C166" s="62"/>
      <c r="D166" s="68"/>
      <c r="E166" s="10" t="s">
        <v>61</v>
      </c>
      <c r="F166" s="8">
        <v>0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8.75" customHeight="1">
      <c r="A167" s="61">
        <v>4</v>
      </c>
      <c r="B167" s="60" t="s">
        <v>45</v>
      </c>
      <c r="C167" s="60"/>
      <c r="D167" s="60"/>
      <c r="E167" s="39" t="s">
        <v>64</v>
      </c>
      <c r="F167" s="40">
        <f>F168+F170+F172</f>
        <v>0</v>
      </c>
      <c r="G167" s="40">
        <f aca="true" t="shared" si="92" ref="G167:AS167">G168+G170+G172</f>
        <v>0</v>
      </c>
      <c r="H167" s="40">
        <f t="shared" si="92"/>
        <v>0</v>
      </c>
      <c r="I167" s="40">
        <f t="shared" si="92"/>
        <v>0</v>
      </c>
      <c r="J167" s="40">
        <f t="shared" si="92"/>
        <v>0</v>
      </c>
      <c r="K167" s="40">
        <f t="shared" si="92"/>
        <v>0</v>
      </c>
      <c r="L167" s="40">
        <f t="shared" si="92"/>
        <v>0</v>
      </c>
      <c r="M167" s="40">
        <f t="shared" si="92"/>
        <v>0</v>
      </c>
      <c r="N167" s="40">
        <f t="shared" si="92"/>
        <v>0</v>
      </c>
      <c r="O167" s="40">
        <f t="shared" si="92"/>
        <v>0</v>
      </c>
      <c r="P167" s="40">
        <f t="shared" si="92"/>
        <v>0</v>
      </c>
      <c r="Q167" s="40">
        <f t="shared" si="92"/>
        <v>0</v>
      </c>
      <c r="R167" s="40">
        <f t="shared" si="92"/>
        <v>0</v>
      </c>
      <c r="S167" s="40">
        <f t="shared" si="92"/>
        <v>0</v>
      </c>
      <c r="T167" s="40">
        <f t="shared" si="92"/>
        <v>0</v>
      </c>
      <c r="U167" s="40">
        <f t="shared" si="92"/>
        <v>0</v>
      </c>
      <c r="V167" s="40">
        <f t="shared" si="92"/>
        <v>0</v>
      </c>
      <c r="W167" s="40">
        <f t="shared" si="92"/>
        <v>0</v>
      </c>
      <c r="X167" s="40">
        <f t="shared" si="92"/>
        <v>0</v>
      </c>
      <c r="Y167" s="40">
        <f t="shared" si="92"/>
        <v>0</v>
      </c>
      <c r="Z167" s="40">
        <f t="shared" si="92"/>
        <v>0</v>
      </c>
      <c r="AA167" s="40">
        <f t="shared" si="92"/>
        <v>0</v>
      </c>
      <c r="AB167" s="40">
        <f t="shared" si="92"/>
        <v>0</v>
      </c>
      <c r="AC167" s="40">
        <f t="shared" si="92"/>
        <v>0</v>
      </c>
      <c r="AD167" s="40">
        <f t="shared" si="92"/>
        <v>0</v>
      </c>
      <c r="AE167" s="40">
        <f t="shared" si="92"/>
        <v>0</v>
      </c>
      <c r="AF167" s="40">
        <f t="shared" si="92"/>
        <v>0</v>
      </c>
      <c r="AG167" s="40">
        <f t="shared" si="92"/>
        <v>0</v>
      </c>
      <c r="AH167" s="40">
        <f t="shared" si="92"/>
        <v>0</v>
      </c>
      <c r="AI167" s="40">
        <f t="shared" si="92"/>
        <v>0</v>
      </c>
      <c r="AJ167" s="40">
        <f t="shared" si="92"/>
        <v>0</v>
      </c>
      <c r="AK167" s="40">
        <f t="shared" si="92"/>
        <v>0</v>
      </c>
      <c r="AL167" s="40">
        <f t="shared" si="92"/>
        <v>0</v>
      </c>
      <c r="AM167" s="40">
        <f t="shared" si="92"/>
        <v>0</v>
      </c>
      <c r="AN167" s="40">
        <f t="shared" si="92"/>
        <v>0</v>
      </c>
      <c r="AO167" s="40">
        <f t="shared" si="92"/>
        <v>0</v>
      </c>
      <c r="AP167" s="40">
        <f t="shared" si="92"/>
        <v>0</v>
      </c>
      <c r="AQ167" s="40">
        <f t="shared" si="92"/>
        <v>0</v>
      </c>
      <c r="AR167" s="40">
        <f t="shared" si="92"/>
        <v>0</v>
      </c>
      <c r="AS167" s="40">
        <f t="shared" si="92"/>
        <v>0</v>
      </c>
    </row>
    <row r="168" spans="1:45" ht="21" customHeight="1">
      <c r="A168" s="66"/>
      <c r="B168" s="61" t="s">
        <v>46</v>
      </c>
      <c r="C168" s="61" t="s">
        <v>170</v>
      </c>
      <c r="D168" s="61" t="s">
        <v>204</v>
      </c>
      <c r="E168" s="14" t="s">
        <v>65</v>
      </c>
      <c r="F168" s="16">
        <f>IF(AND(F169&gt;=0,F169&lt;=200),F169,"Неправиль-ний бал")</f>
        <v>0</v>
      </c>
      <c r="G168" s="16">
        <f aca="true" t="shared" si="93" ref="G168:AS168">IF(AND(G169&gt;=0,G169&lt;=200),G169,"Неправиль-ний бал")</f>
        <v>0</v>
      </c>
      <c r="H168" s="16">
        <f t="shared" si="93"/>
        <v>0</v>
      </c>
      <c r="I168" s="16">
        <f t="shared" si="93"/>
        <v>0</v>
      </c>
      <c r="J168" s="16">
        <f t="shared" si="93"/>
        <v>0</v>
      </c>
      <c r="K168" s="16">
        <f t="shared" si="93"/>
        <v>0</v>
      </c>
      <c r="L168" s="16">
        <f t="shared" si="93"/>
        <v>0</v>
      </c>
      <c r="M168" s="16">
        <f t="shared" si="93"/>
        <v>0</v>
      </c>
      <c r="N168" s="16">
        <f t="shared" si="93"/>
        <v>0</v>
      </c>
      <c r="O168" s="16">
        <f t="shared" si="93"/>
        <v>0</v>
      </c>
      <c r="P168" s="16">
        <f t="shared" si="93"/>
        <v>0</v>
      </c>
      <c r="Q168" s="16">
        <f t="shared" si="93"/>
        <v>0</v>
      </c>
      <c r="R168" s="16">
        <f t="shared" si="93"/>
        <v>0</v>
      </c>
      <c r="S168" s="16">
        <f t="shared" si="93"/>
        <v>0</v>
      </c>
      <c r="T168" s="16">
        <f t="shared" si="93"/>
        <v>0</v>
      </c>
      <c r="U168" s="16">
        <f t="shared" si="93"/>
        <v>0</v>
      </c>
      <c r="V168" s="16">
        <f t="shared" si="93"/>
        <v>0</v>
      </c>
      <c r="W168" s="16">
        <f t="shared" si="93"/>
        <v>0</v>
      </c>
      <c r="X168" s="16">
        <f t="shared" si="93"/>
        <v>0</v>
      </c>
      <c r="Y168" s="16">
        <f t="shared" si="93"/>
        <v>0</v>
      </c>
      <c r="Z168" s="16">
        <f t="shared" si="93"/>
        <v>0</v>
      </c>
      <c r="AA168" s="16">
        <f t="shared" si="93"/>
        <v>0</v>
      </c>
      <c r="AB168" s="16">
        <f t="shared" si="93"/>
        <v>0</v>
      </c>
      <c r="AC168" s="16">
        <f t="shared" si="93"/>
        <v>0</v>
      </c>
      <c r="AD168" s="16">
        <f t="shared" si="93"/>
        <v>0</v>
      </c>
      <c r="AE168" s="16">
        <f t="shared" si="93"/>
        <v>0</v>
      </c>
      <c r="AF168" s="16">
        <f t="shared" si="93"/>
        <v>0</v>
      </c>
      <c r="AG168" s="16">
        <f t="shared" si="93"/>
        <v>0</v>
      </c>
      <c r="AH168" s="16">
        <f t="shared" si="93"/>
        <v>0</v>
      </c>
      <c r="AI168" s="16">
        <f t="shared" si="93"/>
        <v>0</v>
      </c>
      <c r="AJ168" s="16">
        <f t="shared" si="93"/>
        <v>0</v>
      </c>
      <c r="AK168" s="16">
        <f t="shared" si="93"/>
        <v>0</v>
      </c>
      <c r="AL168" s="16">
        <f t="shared" si="93"/>
        <v>0</v>
      </c>
      <c r="AM168" s="16">
        <f t="shared" si="93"/>
        <v>0</v>
      </c>
      <c r="AN168" s="16">
        <f t="shared" si="93"/>
        <v>0</v>
      </c>
      <c r="AO168" s="16">
        <f t="shared" si="93"/>
        <v>0</v>
      </c>
      <c r="AP168" s="16">
        <f t="shared" si="93"/>
        <v>0</v>
      </c>
      <c r="AQ168" s="16">
        <f t="shared" si="93"/>
        <v>0</v>
      </c>
      <c r="AR168" s="16">
        <f t="shared" si="93"/>
        <v>0</v>
      </c>
      <c r="AS168" s="16">
        <f t="shared" si="93"/>
        <v>0</v>
      </c>
    </row>
    <row r="169" spans="1:45" ht="21" customHeight="1">
      <c r="A169" s="66"/>
      <c r="B169" s="62"/>
      <c r="C169" s="62"/>
      <c r="D169" s="66"/>
      <c r="E169" s="10" t="s">
        <v>61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21" customHeight="1">
      <c r="A170" s="66"/>
      <c r="B170" s="61" t="s">
        <v>47</v>
      </c>
      <c r="C170" s="61" t="s">
        <v>171</v>
      </c>
      <c r="D170" s="66"/>
      <c r="E170" s="14" t="s">
        <v>65</v>
      </c>
      <c r="F170" s="16">
        <f>IF(AND(F171&gt;=0,F171&lt;=300),F171,"Неправиль-ний бал")</f>
        <v>0</v>
      </c>
      <c r="G170" s="16">
        <f aca="true" t="shared" si="94" ref="G170:AS170">IF(AND(G171&gt;=0,G171&lt;=300),G171,"Неправиль-ний бал")</f>
        <v>0</v>
      </c>
      <c r="H170" s="16">
        <f t="shared" si="94"/>
        <v>0</v>
      </c>
      <c r="I170" s="16">
        <f t="shared" si="94"/>
        <v>0</v>
      </c>
      <c r="J170" s="16">
        <f t="shared" si="94"/>
        <v>0</v>
      </c>
      <c r="K170" s="16">
        <f t="shared" si="94"/>
        <v>0</v>
      </c>
      <c r="L170" s="16">
        <f t="shared" si="94"/>
        <v>0</v>
      </c>
      <c r="M170" s="16">
        <f t="shared" si="94"/>
        <v>0</v>
      </c>
      <c r="N170" s="16">
        <f t="shared" si="94"/>
        <v>0</v>
      </c>
      <c r="O170" s="16">
        <f t="shared" si="94"/>
        <v>0</v>
      </c>
      <c r="P170" s="16">
        <f t="shared" si="94"/>
        <v>0</v>
      </c>
      <c r="Q170" s="16">
        <f t="shared" si="94"/>
        <v>0</v>
      </c>
      <c r="R170" s="16">
        <f t="shared" si="94"/>
        <v>0</v>
      </c>
      <c r="S170" s="16">
        <f t="shared" si="94"/>
        <v>0</v>
      </c>
      <c r="T170" s="16">
        <f t="shared" si="94"/>
        <v>0</v>
      </c>
      <c r="U170" s="16">
        <f t="shared" si="94"/>
        <v>0</v>
      </c>
      <c r="V170" s="16">
        <f t="shared" si="94"/>
        <v>0</v>
      </c>
      <c r="W170" s="16">
        <f t="shared" si="94"/>
        <v>0</v>
      </c>
      <c r="X170" s="16">
        <f t="shared" si="94"/>
        <v>0</v>
      </c>
      <c r="Y170" s="16">
        <f t="shared" si="94"/>
        <v>0</v>
      </c>
      <c r="Z170" s="16">
        <f t="shared" si="94"/>
        <v>0</v>
      </c>
      <c r="AA170" s="16">
        <f t="shared" si="94"/>
        <v>0</v>
      </c>
      <c r="AB170" s="16">
        <f t="shared" si="94"/>
        <v>0</v>
      </c>
      <c r="AC170" s="16">
        <f t="shared" si="94"/>
        <v>0</v>
      </c>
      <c r="AD170" s="16">
        <f t="shared" si="94"/>
        <v>0</v>
      </c>
      <c r="AE170" s="16">
        <f t="shared" si="94"/>
        <v>0</v>
      </c>
      <c r="AF170" s="16">
        <f t="shared" si="94"/>
        <v>0</v>
      </c>
      <c r="AG170" s="16">
        <f t="shared" si="94"/>
        <v>0</v>
      </c>
      <c r="AH170" s="16">
        <f t="shared" si="94"/>
        <v>0</v>
      </c>
      <c r="AI170" s="16">
        <f t="shared" si="94"/>
        <v>0</v>
      </c>
      <c r="AJ170" s="16">
        <f t="shared" si="94"/>
        <v>0</v>
      </c>
      <c r="AK170" s="16">
        <f t="shared" si="94"/>
        <v>0</v>
      </c>
      <c r="AL170" s="16">
        <f t="shared" si="94"/>
        <v>0</v>
      </c>
      <c r="AM170" s="16">
        <f t="shared" si="94"/>
        <v>0</v>
      </c>
      <c r="AN170" s="16">
        <f t="shared" si="94"/>
        <v>0</v>
      </c>
      <c r="AO170" s="16">
        <f t="shared" si="94"/>
        <v>0</v>
      </c>
      <c r="AP170" s="16">
        <f t="shared" si="94"/>
        <v>0</v>
      </c>
      <c r="AQ170" s="16">
        <f t="shared" si="94"/>
        <v>0</v>
      </c>
      <c r="AR170" s="16">
        <f t="shared" si="94"/>
        <v>0</v>
      </c>
      <c r="AS170" s="16">
        <f t="shared" si="94"/>
        <v>0</v>
      </c>
    </row>
    <row r="171" spans="1:45" ht="21" customHeight="1">
      <c r="A171" s="66"/>
      <c r="B171" s="62"/>
      <c r="C171" s="62"/>
      <c r="D171" s="66"/>
      <c r="E171" s="10" t="s">
        <v>61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21" customHeight="1">
      <c r="A172" s="66"/>
      <c r="B172" s="61" t="s">
        <v>48</v>
      </c>
      <c r="C172" s="61" t="s">
        <v>177</v>
      </c>
      <c r="D172" s="66"/>
      <c r="E172" s="14" t="s">
        <v>65</v>
      </c>
      <c r="F172" s="16">
        <f>IF(AND(F173&gt;=0,F173&lt;=400),F173,"Неправиль-ний бал")</f>
        <v>0</v>
      </c>
      <c r="G172" s="16">
        <f aca="true" t="shared" si="95" ref="G172:AS172">IF(AND(G173&gt;=0,G173&lt;=400),G173,"Неправиль-ний бал")</f>
        <v>0</v>
      </c>
      <c r="H172" s="16">
        <f t="shared" si="95"/>
        <v>0</v>
      </c>
      <c r="I172" s="16">
        <f t="shared" si="95"/>
        <v>0</v>
      </c>
      <c r="J172" s="16">
        <f t="shared" si="95"/>
        <v>0</v>
      </c>
      <c r="K172" s="16">
        <f t="shared" si="95"/>
        <v>0</v>
      </c>
      <c r="L172" s="16">
        <f t="shared" si="95"/>
        <v>0</v>
      </c>
      <c r="M172" s="16">
        <f t="shared" si="95"/>
        <v>0</v>
      </c>
      <c r="N172" s="16">
        <f t="shared" si="95"/>
        <v>0</v>
      </c>
      <c r="O172" s="16">
        <f t="shared" si="95"/>
        <v>0</v>
      </c>
      <c r="P172" s="16">
        <f t="shared" si="95"/>
        <v>0</v>
      </c>
      <c r="Q172" s="16">
        <f t="shared" si="95"/>
        <v>0</v>
      </c>
      <c r="R172" s="16">
        <f t="shared" si="95"/>
        <v>0</v>
      </c>
      <c r="S172" s="16">
        <f t="shared" si="95"/>
        <v>0</v>
      </c>
      <c r="T172" s="16">
        <f t="shared" si="95"/>
        <v>0</v>
      </c>
      <c r="U172" s="16">
        <f t="shared" si="95"/>
        <v>0</v>
      </c>
      <c r="V172" s="16">
        <f t="shared" si="95"/>
        <v>0</v>
      </c>
      <c r="W172" s="16">
        <f t="shared" si="95"/>
        <v>0</v>
      </c>
      <c r="X172" s="16">
        <f t="shared" si="95"/>
        <v>0</v>
      </c>
      <c r="Y172" s="16">
        <f t="shared" si="95"/>
        <v>0</v>
      </c>
      <c r="Z172" s="16">
        <f t="shared" si="95"/>
        <v>0</v>
      </c>
      <c r="AA172" s="16">
        <f t="shared" si="95"/>
        <v>0</v>
      </c>
      <c r="AB172" s="16">
        <f t="shared" si="95"/>
        <v>0</v>
      </c>
      <c r="AC172" s="16">
        <f t="shared" si="95"/>
        <v>0</v>
      </c>
      <c r="AD172" s="16">
        <f t="shared" si="95"/>
        <v>0</v>
      </c>
      <c r="AE172" s="16">
        <f t="shared" si="95"/>
        <v>0</v>
      </c>
      <c r="AF172" s="16">
        <f t="shared" si="95"/>
        <v>0</v>
      </c>
      <c r="AG172" s="16">
        <f t="shared" si="95"/>
        <v>0</v>
      </c>
      <c r="AH172" s="16">
        <f t="shared" si="95"/>
        <v>0</v>
      </c>
      <c r="AI172" s="16">
        <f t="shared" si="95"/>
        <v>0</v>
      </c>
      <c r="AJ172" s="16">
        <f t="shared" si="95"/>
        <v>0</v>
      </c>
      <c r="AK172" s="16">
        <f t="shared" si="95"/>
        <v>0</v>
      </c>
      <c r="AL172" s="16">
        <f t="shared" si="95"/>
        <v>0</v>
      </c>
      <c r="AM172" s="16">
        <f t="shared" si="95"/>
        <v>0</v>
      </c>
      <c r="AN172" s="16">
        <f t="shared" si="95"/>
        <v>0</v>
      </c>
      <c r="AO172" s="16">
        <f t="shared" si="95"/>
        <v>0</v>
      </c>
      <c r="AP172" s="16">
        <f t="shared" si="95"/>
        <v>0</v>
      </c>
      <c r="AQ172" s="16">
        <f t="shared" si="95"/>
        <v>0</v>
      </c>
      <c r="AR172" s="16">
        <f t="shared" si="95"/>
        <v>0</v>
      </c>
      <c r="AS172" s="16">
        <f t="shared" si="95"/>
        <v>0</v>
      </c>
    </row>
    <row r="173" spans="1:45" ht="21" customHeight="1">
      <c r="A173" s="62"/>
      <c r="B173" s="62"/>
      <c r="C173" s="62"/>
      <c r="D173" s="62"/>
      <c r="E173" s="10" t="s">
        <v>61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87.75" customHeight="1">
      <c r="A174" s="65" t="s">
        <v>49</v>
      </c>
      <c r="B174" s="65"/>
      <c r="C174" s="41" t="s">
        <v>80</v>
      </c>
      <c r="D174" s="9" t="s">
        <v>73</v>
      </c>
      <c r="E174" s="21" t="s">
        <v>62</v>
      </c>
      <c r="F174" s="6">
        <f>F175+F188</f>
        <v>150</v>
      </c>
      <c r="G174" s="6">
        <f aca="true" t="shared" si="96" ref="G174:AS174">G175+G188</f>
        <v>0</v>
      </c>
      <c r="H174" s="6">
        <f t="shared" si="96"/>
        <v>0</v>
      </c>
      <c r="I174" s="6">
        <f t="shared" si="96"/>
        <v>0</v>
      </c>
      <c r="J174" s="6">
        <f t="shared" si="96"/>
        <v>0</v>
      </c>
      <c r="K174" s="6">
        <f t="shared" si="96"/>
        <v>0</v>
      </c>
      <c r="L174" s="6">
        <f t="shared" si="96"/>
        <v>0</v>
      </c>
      <c r="M174" s="6">
        <f t="shared" si="96"/>
        <v>0</v>
      </c>
      <c r="N174" s="6">
        <f t="shared" si="96"/>
        <v>0</v>
      </c>
      <c r="O174" s="6">
        <f t="shared" si="96"/>
        <v>0</v>
      </c>
      <c r="P174" s="6">
        <f t="shared" si="96"/>
        <v>0</v>
      </c>
      <c r="Q174" s="6">
        <f t="shared" si="96"/>
        <v>0</v>
      </c>
      <c r="R174" s="6">
        <f t="shared" si="96"/>
        <v>0</v>
      </c>
      <c r="S174" s="6">
        <f t="shared" si="96"/>
        <v>0</v>
      </c>
      <c r="T174" s="6">
        <f t="shared" si="96"/>
        <v>0</v>
      </c>
      <c r="U174" s="6">
        <f t="shared" si="96"/>
        <v>0</v>
      </c>
      <c r="V174" s="6">
        <f t="shared" si="96"/>
        <v>0</v>
      </c>
      <c r="W174" s="6">
        <f t="shared" si="96"/>
        <v>0</v>
      </c>
      <c r="X174" s="6">
        <f t="shared" si="96"/>
        <v>0</v>
      </c>
      <c r="Y174" s="6">
        <f t="shared" si="96"/>
        <v>0</v>
      </c>
      <c r="Z174" s="6">
        <f t="shared" si="96"/>
        <v>0</v>
      </c>
      <c r="AA174" s="6">
        <f t="shared" si="96"/>
        <v>0</v>
      </c>
      <c r="AB174" s="6">
        <f t="shared" si="96"/>
        <v>0</v>
      </c>
      <c r="AC174" s="6">
        <f t="shared" si="96"/>
        <v>0</v>
      </c>
      <c r="AD174" s="6">
        <f t="shared" si="96"/>
        <v>0</v>
      </c>
      <c r="AE174" s="6">
        <f t="shared" si="96"/>
        <v>0</v>
      </c>
      <c r="AF174" s="6">
        <f t="shared" si="96"/>
        <v>0</v>
      </c>
      <c r="AG174" s="6">
        <f t="shared" si="96"/>
        <v>0</v>
      </c>
      <c r="AH174" s="6">
        <f t="shared" si="96"/>
        <v>0</v>
      </c>
      <c r="AI174" s="6">
        <f t="shared" si="96"/>
        <v>0</v>
      </c>
      <c r="AJ174" s="6">
        <f t="shared" si="96"/>
        <v>0</v>
      </c>
      <c r="AK174" s="6">
        <f t="shared" si="96"/>
        <v>0</v>
      </c>
      <c r="AL174" s="6">
        <f t="shared" si="96"/>
        <v>0</v>
      </c>
      <c r="AM174" s="6">
        <f t="shared" si="96"/>
        <v>0</v>
      </c>
      <c r="AN174" s="6">
        <f t="shared" si="96"/>
        <v>0</v>
      </c>
      <c r="AO174" s="6">
        <f t="shared" si="96"/>
        <v>0</v>
      </c>
      <c r="AP174" s="6">
        <f t="shared" si="96"/>
        <v>0</v>
      </c>
      <c r="AQ174" s="6">
        <f t="shared" si="96"/>
        <v>0</v>
      </c>
      <c r="AR174" s="6">
        <f t="shared" si="96"/>
        <v>0</v>
      </c>
      <c r="AS174" s="6">
        <f t="shared" si="96"/>
        <v>0</v>
      </c>
    </row>
    <row r="175" spans="1:45" ht="30.75" customHeight="1">
      <c r="A175" s="43">
        <v>1</v>
      </c>
      <c r="B175" s="60" t="s">
        <v>50</v>
      </c>
      <c r="C175" s="60"/>
      <c r="D175" s="60"/>
      <c r="E175" s="39" t="s">
        <v>64</v>
      </c>
      <c r="F175" s="40">
        <f>F176+F178+F180+F182+F184+F186</f>
        <v>0</v>
      </c>
      <c r="G175" s="40">
        <f aca="true" t="shared" si="97" ref="G175:AS175">G176+G178+G180+G182+G184+G186</f>
        <v>0</v>
      </c>
      <c r="H175" s="40">
        <f t="shared" si="97"/>
        <v>0</v>
      </c>
      <c r="I175" s="40">
        <f t="shared" si="97"/>
        <v>0</v>
      </c>
      <c r="J175" s="40">
        <f t="shared" si="97"/>
        <v>0</v>
      </c>
      <c r="K175" s="40">
        <f t="shared" si="97"/>
        <v>0</v>
      </c>
      <c r="L175" s="40">
        <f t="shared" si="97"/>
        <v>0</v>
      </c>
      <c r="M175" s="40">
        <f t="shared" si="97"/>
        <v>0</v>
      </c>
      <c r="N175" s="40">
        <f t="shared" si="97"/>
        <v>0</v>
      </c>
      <c r="O175" s="40">
        <f t="shared" si="97"/>
        <v>0</v>
      </c>
      <c r="P175" s="40">
        <f t="shared" si="97"/>
        <v>0</v>
      </c>
      <c r="Q175" s="40">
        <f t="shared" si="97"/>
        <v>0</v>
      </c>
      <c r="R175" s="40">
        <f t="shared" si="97"/>
        <v>0</v>
      </c>
      <c r="S175" s="40">
        <f t="shared" si="97"/>
        <v>0</v>
      </c>
      <c r="T175" s="40">
        <f t="shared" si="97"/>
        <v>0</v>
      </c>
      <c r="U175" s="40">
        <f t="shared" si="97"/>
        <v>0</v>
      </c>
      <c r="V175" s="40">
        <f t="shared" si="97"/>
        <v>0</v>
      </c>
      <c r="W175" s="40">
        <f t="shared" si="97"/>
        <v>0</v>
      </c>
      <c r="X175" s="40">
        <f t="shared" si="97"/>
        <v>0</v>
      </c>
      <c r="Y175" s="40">
        <f t="shared" si="97"/>
        <v>0</v>
      </c>
      <c r="Z175" s="40">
        <f t="shared" si="97"/>
        <v>0</v>
      </c>
      <c r="AA175" s="40">
        <f t="shared" si="97"/>
        <v>0</v>
      </c>
      <c r="AB175" s="40">
        <f t="shared" si="97"/>
        <v>0</v>
      </c>
      <c r="AC175" s="40">
        <f t="shared" si="97"/>
        <v>0</v>
      </c>
      <c r="AD175" s="40">
        <f t="shared" si="97"/>
        <v>0</v>
      </c>
      <c r="AE175" s="40">
        <f t="shared" si="97"/>
        <v>0</v>
      </c>
      <c r="AF175" s="40">
        <f t="shared" si="97"/>
        <v>0</v>
      </c>
      <c r="AG175" s="40">
        <f t="shared" si="97"/>
        <v>0</v>
      </c>
      <c r="AH175" s="40">
        <f t="shared" si="97"/>
        <v>0</v>
      </c>
      <c r="AI175" s="40">
        <f t="shared" si="97"/>
        <v>0</v>
      </c>
      <c r="AJ175" s="40">
        <f t="shared" si="97"/>
        <v>0</v>
      </c>
      <c r="AK175" s="40">
        <f t="shared" si="97"/>
        <v>0</v>
      </c>
      <c r="AL175" s="40">
        <f t="shared" si="97"/>
        <v>0</v>
      </c>
      <c r="AM175" s="40">
        <f t="shared" si="97"/>
        <v>0</v>
      </c>
      <c r="AN175" s="40">
        <f t="shared" si="97"/>
        <v>0</v>
      </c>
      <c r="AO175" s="40">
        <f t="shared" si="97"/>
        <v>0</v>
      </c>
      <c r="AP175" s="40">
        <f t="shared" si="97"/>
        <v>0</v>
      </c>
      <c r="AQ175" s="40">
        <f t="shared" si="97"/>
        <v>0</v>
      </c>
      <c r="AR175" s="40">
        <f t="shared" si="97"/>
        <v>0</v>
      </c>
      <c r="AS175" s="40">
        <f t="shared" si="97"/>
        <v>0</v>
      </c>
    </row>
    <row r="176" spans="1:45" ht="36" customHeight="1">
      <c r="A176" s="43"/>
      <c r="B176" s="61" t="s">
        <v>94</v>
      </c>
      <c r="C176" s="61" t="s">
        <v>95</v>
      </c>
      <c r="D176" s="61" t="s">
        <v>51</v>
      </c>
      <c r="E176" s="14" t="s">
        <v>65</v>
      </c>
      <c r="F176" s="16">
        <f>IF(F177=(-100),(-100),IF(F177=0,0,"Неправиль-ний бал"))</f>
        <v>0</v>
      </c>
      <c r="G176" s="16">
        <f aca="true" t="shared" si="98" ref="G176:AS176">IF(G177=(-100),(-100),IF(G177=0,0,"Неправиль-ний бал"))</f>
        <v>0</v>
      </c>
      <c r="H176" s="16">
        <f t="shared" si="98"/>
        <v>0</v>
      </c>
      <c r="I176" s="16">
        <f t="shared" si="98"/>
        <v>0</v>
      </c>
      <c r="J176" s="16">
        <f t="shared" si="98"/>
        <v>0</v>
      </c>
      <c r="K176" s="16">
        <f t="shared" si="98"/>
        <v>0</v>
      </c>
      <c r="L176" s="16">
        <f t="shared" si="98"/>
        <v>0</v>
      </c>
      <c r="M176" s="16">
        <f t="shared" si="98"/>
        <v>0</v>
      </c>
      <c r="N176" s="16">
        <f t="shared" si="98"/>
        <v>0</v>
      </c>
      <c r="O176" s="16">
        <f t="shared" si="98"/>
        <v>0</v>
      </c>
      <c r="P176" s="16">
        <f t="shared" si="98"/>
        <v>0</v>
      </c>
      <c r="Q176" s="16">
        <f t="shared" si="98"/>
        <v>0</v>
      </c>
      <c r="R176" s="16">
        <f t="shared" si="98"/>
        <v>0</v>
      </c>
      <c r="S176" s="16">
        <f t="shared" si="98"/>
        <v>0</v>
      </c>
      <c r="T176" s="16">
        <f t="shared" si="98"/>
        <v>0</v>
      </c>
      <c r="U176" s="16">
        <f t="shared" si="98"/>
        <v>0</v>
      </c>
      <c r="V176" s="16">
        <f t="shared" si="98"/>
        <v>0</v>
      </c>
      <c r="W176" s="16">
        <f t="shared" si="98"/>
        <v>0</v>
      </c>
      <c r="X176" s="16">
        <f t="shared" si="98"/>
        <v>0</v>
      </c>
      <c r="Y176" s="16">
        <f t="shared" si="98"/>
        <v>0</v>
      </c>
      <c r="Z176" s="16">
        <f t="shared" si="98"/>
        <v>0</v>
      </c>
      <c r="AA176" s="16">
        <f t="shared" si="98"/>
        <v>0</v>
      </c>
      <c r="AB176" s="16">
        <f t="shared" si="98"/>
        <v>0</v>
      </c>
      <c r="AC176" s="16">
        <f t="shared" si="98"/>
        <v>0</v>
      </c>
      <c r="AD176" s="16">
        <f t="shared" si="98"/>
        <v>0</v>
      </c>
      <c r="AE176" s="16">
        <f t="shared" si="98"/>
        <v>0</v>
      </c>
      <c r="AF176" s="16">
        <f t="shared" si="98"/>
        <v>0</v>
      </c>
      <c r="AG176" s="16">
        <f t="shared" si="98"/>
        <v>0</v>
      </c>
      <c r="AH176" s="16">
        <f t="shared" si="98"/>
        <v>0</v>
      </c>
      <c r="AI176" s="16">
        <f t="shared" si="98"/>
        <v>0</v>
      </c>
      <c r="AJ176" s="16">
        <f t="shared" si="98"/>
        <v>0</v>
      </c>
      <c r="AK176" s="16">
        <f t="shared" si="98"/>
        <v>0</v>
      </c>
      <c r="AL176" s="16">
        <f t="shared" si="98"/>
        <v>0</v>
      </c>
      <c r="AM176" s="16">
        <f t="shared" si="98"/>
        <v>0</v>
      </c>
      <c r="AN176" s="16">
        <f t="shared" si="98"/>
        <v>0</v>
      </c>
      <c r="AO176" s="16">
        <f t="shared" si="98"/>
        <v>0</v>
      </c>
      <c r="AP176" s="16">
        <f t="shared" si="98"/>
        <v>0</v>
      </c>
      <c r="AQ176" s="16">
        <f t="shared" si="98"/>
        <v>0</v>
      </c>
      <c r="AR176" s="16">
        <f t="shared" si="98"/>
        <v>0</v>
      </c>
      <c r="AS176" s="16">
        <f t="shared" si="98"/>
        <v>0</v>
      </c>
    </row>
    <row r="177" spans="1:45" ht="36" customHeight="1">
      <c r="A177" s="43"/>
      <c r="B177" s="62"/>
      <c r="C177" s="62"/>
      <c r="D177" s="62"/>
      <c r="E177" s="10" t="s">
        <v>61</v>
      </c>
      <c r="F177" s="8">
        <v>0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24" customHeight="1">
      <c r="A178" s="43"/>
      <c r="B178" s="61" t="s">
        <v>96</v>
      </c>
      <c r="C178" s="61" t="s">
        <v>97</v>
      </c>
      <c r="D178" s="61" t="s">
        <v>52</v>
      </c>
      <c r="E178" s="14" t="s">
        <v>65</v>
      </c>
      <c r="F178" s="16">
        <f>IF(F179=(-150),(-150),IF(F179=0,0,"Неправиль-ний бал"))</f>
        <v>0</v>
      </c>
      <c r="G178" s="16">
        <f aca="true" t="shared" si="99" ref="G178:AS178">IF(G179=(-150),(-150),IF(G179=0,0,"Неправиль-ний бал"))</f>
        <v>0</v>
      </c>
      <c r="H178" s="16">
        <f t="shared" si="99"/>
        <v>0</v>
      </c>
      <c r="I178" s="16">
        <f t="shared" si="99"/>
        <v>0</v>
      </c>
      <c r="J178" s="16">
        <f t="shared" si="99"/>
        <v>0</v>
      </c>
      <c r="K178" s="16">
        <f t="shared" si="99"/>
        <v>0</v>
      </c>
      <c r="L178" s="16">
        <f t="shared" si="99"/>
        <v>0</v>
      </c>
      <c r="M178" s="16">
        <f t="shared" si="99"/>
        <v>0</v>
      </c>
      <c r="N178" s="16">
        <f t="shared" si="99"/>
        <v>0</v>
      </c>
      <c r="O178" s="16">
        <f t="shared" si="99"/>
        <v>0</v>
      </c>
      <c r="P178" s="16">
        <f t="shared" si="99"/>
        <v>0</v>
      </c>
      <c r="Q178" s="16">
        <f t="shared" si="99"/>
        <v>0</v>
      </c>
      <c r="R178" s="16">
        <f t="shared" si="99"/>
        <v>0</v>
      </c>
      <c r="S178" s="16">
        <f t="shared" si="99"/>
        <v>0</v>
      </c>
      <c r="T178" s="16">
        <f t="shared" si="99"/>
        <v>0</v>
      </c>
      <c r="U178" s="16">
        <f t="shared" si="99"/>
        <v>0</v>
      </c>
      <c r="V178" s="16">
        <f t="shared" si="99"/>
        <v>0</v>
      </c>
      <c r="W178" s="16">
        <f t="shared" si="99"/>
        <v>0</v>
      </c>
      <c r="X178" s="16">
        <f t="shared" si="99"/>
        <v>0</v>
      </c>
      <c r="Y178" s="16">
        <f t="shared" si="99"/>
        <v>0</v>
      </c>
      <c r="Z178" s="16">
        <f t="shared" si="99"/>
        <v>0</v>
      </c>
      <c r="AA178" s="16">
        <f t="shared" si="99"/>
        <v>0</v>
      </c>
      <c r="AB178" s="16">
        <f t="shared" si="99"/>
        <v>0</v>
      </c>
      <c r="AC178" s="16">
        <f t="shared" si="99"/>
        <v>0</v>
      </c>
      <c r="AD178" s="16">
        <f t="shared" si="99"/>
        <v>0</v>
      </c>
      <c r="AE178" s="16">
        <f t="shared" si="99"/>
        <v>0</v>
      </c>
      <c r="AF178" s="16">
        <f t="shared" si="99"/>
        <v>0</v>
      </c>
      <c r="AG178" s="16">
        <f t="shared" si="99"/>
        <v>0</v>
      </c>
      <c r="AH178" s="16">
        <f t="shared" si="99"/>
        <v>0</v>
      </c>
      <c r="AI178" s="16">
        <f t="shared" si="99"/>
        <v>0</v>
      </c>
      <c r="AJ178" s="16">
        <f t="shared" si="99"/>
        <v>0</v>
      </c>
      <c r="AK178" s="16">
        <f t="shared" si="99"/>
        <v>0</v>
      </c>
      <c r="AL178" s="16">
        <f t="shared" si="99"/>
        <v>0</v>
      </c>
      <c r="AM178" s="16">
        <f t="shared" si="99"/>
        <v>0</v>
      </c>
      <c r="AN178" s="16">
        <f t="shared" si="99"/>
        <v>0</v>
      </c>
      <c r="AO178" s="16">
        <f t="shared" si="99"/>
        <v>0</v>
      </c>
      <c r="AP178" s="16">
        <f t="shared" si="99"/>
        <v>0</v>
      </c>
      <c r="AQ178" s="16">
        <f t="shared" si="99"/>
        <v>0</v>
      </c>
      <c r="AR178" s="16">
        <f t="shared" si="99"/>
        <v>0</v>
      </c>
      <c r="AS178" s="16">
        <f t="shared" si="99"/>
        <v>0</v>
      </c>
    </row>
    <row r="179" spans="1:45" ht="24" customHeight="1">
      <c r="A179" s="43"/>
      <c r="B179" s="62"/>
      <c r="C179" s="62"/>
      <c r="D179" s="62"/>
      <c r="E179" s="10" t="s">
        <v>61</v>
      </c>
      <c r="F179" s="8">
        <v>0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24" customHeight="1">
      <c r="A180" s="43"/>
      <c r="B180" s="61" t="s">
        <v>98</v>
      </c>
      <c r="C180" s="61" t="s">
        <v>99</v>
      </c>
      <c r="D180" s="61" t="s">
        <v>123</v>
      </c>
      <c r="E180" s="14" t="s">
        <v>65</v>
      </c>
      <c r="F180" s="16">
        <f>IF(F181=(-200),(-200),IF(F181=0,0,"Неправиль-ний бал"))</f>
        <v>0</v>
      </c>
      <c r="G180" s="16">
        <f aca="true" t="shared" si="100" ref="G180:AS180">IF(G181=(-200),(-200),IF(G181=0,0,"Неправиль-ний бал"))</f>
        <v>0</v>
      </c>
      <c r="H180" s="16">
        <f t="shared" si="100"/>
        <v>0</v>
      </c>
      <c r="I180" s="16">
        <f t="shared" si="100"/>
        <v>0</v>
      </c>
      <c r="J180" s="16">
        <f t="shared" si="100"/>
        <v>0</v>
      </c>
      <c r="K180" s="16">
        <f t="shared" si="100"/>
        <v>0</v>
      </c>
      <c r="L180" s="16">
        <f t="shared" si="100"/>
        <v>0</v>
      </c>
      <c r="M180" s="16">
        <f t="shared" si="100"/>
        <v>0</v>
      </c>
      <c r="N180" s="16">
        <f t="shared" si="100"/>
        <v>0</v>
      </c>
      <c r="O180" s="16">
        <f t="shared" si="100"/>
        <v>0</v>
      </c>
      <c r="P180" s="16">
        <f t="shared" si="100"/>
        <v>0</v>
      </c>
      <c r="Q180" s="16">
        <f t="shared" si="100"/>
        <v>0</v>
      </c>
      <c r="R180" s="16">
        <f t="shared" si="100"/>
        <v>0</v>
      </c>
      <c r="S180" s="16">
        <f t="shared" si="100"/>
        <v>0</v>
      </c>
      <c r="T180" s="16">
        <f t="shared" si="100"/>
        <v>0</v>
      </c>
      <c r="U180" s="16">
        <f t="shared" si="100"/>
        <v>0</v>
      </c>
      <c r="V180" s="16">
        <f t="shared" si="100"/>
        <v>0</v>
      </c>
      <c r="W180" s="16">
        <f t="shared" si="100"/>
        <v>0</v>
      </c>
      <c r="X180" s="16">
        <f t="shared" si="100"/>
        <v>0</v>
      </c>
      <c r="Y180" s="16">
        <f t="shared" si="100"/>
        <v>0</v>
      </c>
      <c r="Z180" s="16">
        <f t="shared" si="100"/>
        <v>0</v>
      </c>
      <c r="AA180" s="16">
        <f t="shared" si="100"/>
        <v>0</v>
      </c>
      <c r="AB180" s="16">
        <f t="shared" si="100"/>
        <v>0</v>
      </c>
      <c r="AC180" s="16">
        <f t="shared" si="100"/>
        <v>0</v>
      </c>
      <c r="AD180" s="16">
        <f t="shared" si="100"/>
        <v>0</v>
      </c>
      <c r="AE180" s="16">
        <f t="shared" si="100"/>
        <v>0</v>
      </c>
      <c r="AF180" s="16">
        <f t="shared" si="100"/>
        <v>0</v>
      </c>
      <c r="AG180" s="16">
        <f t="shared" si="100"/>
        <v>0</v>
      </c>
      <c r="AH180" s="16">
        <f t="shared" si="100"/>
        <v>0</v>
      </c>
      <c r="AI180" s="16">
        <f t="shared" si="100"/>
        <v>0</v>
      </c>
      <c r="AJ180" s="16">
        <f t="shared" si="100"/>
        <v>0</v>
      </c>
      <c r="AK180" s="16">
        <f t="shared" si="100"/>
        <v>0</v>
      </c>
      <c r="AL180" s="16">
        <f t="shared" si="100"/>
        <v>0</v>
      </c>
      <c r="AM180" s="16">
        <f t="shared" si="100"/>
        <v>0</v>
      </c>
      <c r="AN180" s="16">
        <f t="shared" si="100"/>
        <v>0</v>
      </c>
      <c r="AO180" s="16">
        <f t="shared" si="100"/>
        <v>0</v>
      </c>
      <c r="AP180" s="16">
        <f t="shared" si="100"/>
        <v>0</v>
      </c>
      <c r="AQ180" s="16">
        <f t="shared" si="100"/>
        <v>0</v>
      </c>
      <c r="AR180" s="16">
        <f t="shared" si="100"/>
        <v>0</v>
      </c>
      <c r="AS180" s="16">
        <f t="shared" si="100"/>
        <v>0</v>
      </c>
    </row>
    <row r="181" spans="1:45" ht="24" customHeight="1">
      <c r="A181" s="43"/>
      <c r="B181" s="62"/>
      <c r="C181" s="62"/>
      <c r="D181" s="66"/>
      <c r="E181" s="10" t="s">
        <v>61</v>
      </c>
      <c r="F181" s="8">
        <v>0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24" customHeight="1">
      <c r="A182" s="43"/>
      <c r="B182" s="61" t="s">
        <v>112</v>
      </c>
      <c r="C182" s="61" t="s">
        <v>100</v>
      </c>
      <c r="D182" s="66"/>
      <c r="E182" s="14" t="s">
        <v>65</v>
      </c>
      <c r="F182" s="16">
        <f>IF(F183=(-300),(-300),IF(F183=0,0,"Неправиль-ний бал"))</f>
        <v>0</v>
      </c>
      <c r="G182" s="16">
        <f aca="true" t="shared" si="101" ref="G182:AS182">IF(G183=(-300),(-300),IF(G183=0,0,"Неправиль-ний бал"))</f>
        <v>0</v>
      </c>
      <c r="H182" s="16">
        <f t="shared" si="101"/>
        <v>0</v>
      </c>
      <c r="I182" s="16">
        <f t="shared" si="101"/>
        <v>0</v>
      </c>
      <c r="J182" s="16">
        <f t="shared" si="101"/>
        <v>0</v>
      </c>
      <c r="K182" s="16">
        <f t="shared" si="101"/>
        <v>0</v>
      </c>
      <c r="L182" s="16">
        <f t="shared" si="101"/>
        <v>0</v>
      </c>
      <c r="M182" s="16">
        <f t="shared" si="101"/>
        <v>0</v>
      </c>
      <c r="N182" s="16">
        <f t="shared" si="101"/>
        <v>0</v>
      </c>
      <c r="O182" s="16">
        <f t="shared" si="101"/>
        <v>0</v>
      </c>
      <c r="P182" s="16">
        <f t="shared" si="101"/>
        <v>0</v>
      </c>
      <c r="Q182" s="16">
        <f t="shared" si="101"/>
        <v>0</v>
      </c>
      <c r="R182" s="16">
        <f t="shared" si="101"/>
        <v>0</v>
      </c>
      <c r="S182" s="16">
        <f t="shared" si="101"/>
        <v>0</v>
      </c>
      <c r="T182" s="16">
        <f t="shared" si="101"/>
        <v>0</v>
      </c>
      <c r="U182" s="16">
        <f t="shared" si="101"/>
        <v>0</v>
      </c>
      <c r="V182" s="16">
        <f t="shared" si="101"/>
        <v>0</v>
      </c>
      <c r="W182" s="16">
        <f t="shared" si="101"/>
        <v>0</v>
      </c>
      <c r="X182" s="16">
        <f t="shared" si="101"/>
        <v>0</v>
      </c>
      <c r="Y182" s="16">
        <f t="shared" si="101"/>
        <v>0</v>
      </c>
      <c r="Z182" s="16">
        <f t="shared" si="101"/>
        <v>0</v>
      </c>
      <c r="AA182" s="16">
        <f t="shared" si="101"/>
        <v>0</v>
      </c>
      <c r="AB182" s="16">
        <f t="shared" si="101"/>
        <v>0</v>
      </c>
      <c r="AC182" s="16">
        <f t="shared" si="101"/>
        <v>0</v>
      </c>
      <c r="AD182" s="16">
        <f t="shared" si="101"/>
        <v>0</v>
      </c>
      <c r="AE182" s="16">
        <f t="shared" si="101"/>
        <v>0</v>
      </c>
      <c r="AF182" s="16">
        <f t="shared" si="101"/>
        <v>0</v>
      </c>
      <c r="AG182" s="16">
        <f t="shared" si="101"/>
        <v>0</v>
      </c>
      <c r="AH182" s="16">
        <f t="shared" si="101"/>
        <v>0</v>
      </c>
      <c r="AI182" s="16">
        <f t="shared" si="101"/>
        <v>0</v>
      </c>
      <c r="AJ182" s="16">
        <f t="shared" si="101"/>
        <v>0</v>
      </c>
      <c r="AK182" s="16">
        <f t="shared" si="101"/>
        <v>0</v>
      </c>
      <c r="AL182" s="16">
        <f t="shared" si="101"/>
        <v>0</v>
      </c>
      <c r="AM182" s="16">
        <f t="shared" si="101"/>
        <v>0</v>
      </c>
      <c r="AN182" s="16">
        <f t="shared" si="101"/>
        <v>0</v>
      </c>
      <c r="AO182" s="16">
        <f t="shared" si="101"/>
        <v>0</v>
      </c>
      <c r="AP182" s="16">
        <f t="shared" si="101"/>
        <v>0</v>
      </c>
      <c r="AQ182" s="16">
        <f t="shared" si="101"/>
        <v>0</v>
      </c>
      <c r="AR182" s="16">
        <f t="shared" si="101"/>
        <v>0</v>
      </c>
      <c r="AS182" s="16">
        <f t="shared" si="101"/>
        <v>0</v>
      </c>
    </row>
    <row r="183" spans="1:45" ht="24" customHeight="1">
      <c r="A183" s="43"/>
      <c r="B183" s="62"/>
      <c r="C183" s="62"/>
      <c r="D183" s="66"/>
      <c r="E183" s="10" t="s">
        <v>61</v>
      </c>
      <c r="F183" s="8">
        <v>0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24" customHeight="1">
      <c r="A184" s="43"/>
      <c r="B184" s="61" t="s">
        <v>101</v>
      </c>
      <c r="C184" s="61" t="s">
        <v>100</v>
      </c>
      <c r="D184" s="66"/>
      <c r="E184" s="14" t="s">
        <v>65</v>
      </c>
      <c r="F184" s="16">
        <f>IF(F185=(-300),(-300),IF(F185=0,0,"Неправиль-ний бал"))</f>
        <v>0</v>
      </c>
      <c r="G184" s="16">
        <f aca="true" t="shared" si="102" ref="G184:AS184">IF(G185=(-300),(-300),IF(G185=0,0,"Неправиль-ний бал"))</f>
        <v>0</v>
      </c>
      <c r="H184" s="16">
        <f t="shared" si="102"/>
        <v>0</v>
      </c>
      <c r="I184" s="16">
        <f t="shared" si="102"/>
        <v>0</v>
      </c>
      <c r="J184" s="16">
        <f t="shared" si="102"/>
        <v>0</v>
      </c>
      <c r="K184" s="16">
        <f t="shared" si="102"/>
        <v>0</v>
      </c>
      <c r="L184" s="16">
        <f t="shared" si="102"/>
        <v>0</v>
      </c>
      <c r="M184" s="16">
        <f t="shared" si="102"/>
        <v>0</v>
      </c>
      <c r="N184" s="16">
        <f t="shared" si="102"/>
        <v>0</v>
      </c>
      <c r="O184" s="16">
        <f t="shared" si="102"/>
        <v>0</v>
      </c>
      <c r="P184" s="16">
        <f t="shared" si="102"/>
        <v>0</v>
      </c>
      <c r="Q184" s="16">
        <f t="shared" si="102"/>
        <v>0</v>
      </c>
      <c r="R184" s="16">
        <f t="shared" si="102"/>
        <v>0</v>
      </c>
      <c r="S184" s="16">
        <f t="shared" si="102"/>
        <v>0</v>
      </c>
      <c r="T184" s="16">
        <f t="shared" si="102"/>
        <v>0</v>
      </c>
      <c r="U184" s="16">
        <f t="shared" si="102"/>
        <v>0</v>
      </c>
      <c r="V184" s="16">
        <f t="shared" si="102"/>
        <v>0</v>
      </c>
      <c r="W184" s="16">
        <f t="shared" si="102"/>
        <v>0</v>
      </c>
      <c r="X184" s="16">
        <f t="shared" si="102"/>
        <v>0</v>
      </c>
      <c r="Y184" s="16">
        <f t="shared" si="102"/>
        <v>0</v>
      </c>
      <c r="Z184" s="16">
        <f t="shared" si="102"/>
        <v>0</v>
      </c>
      <c r="AA184" s="16">
        <f t="shared" si="102"/>
        <v>0</v>
      </c>
      <c r="AB184" s="16">
        <f t="shared" si="102"/>
        <v>0</v>
      </c>
      <c r="AC184" s="16">
        <f t="shared" si="102"/>
        <v>0</v>
      </c>
      <c r="AD184" s="16">
        <f t="shared" si="102"/>
        <v>0</v>
      </c>
      <c r="AE184" s="16">
        <f t="shared" si="102"/>
        <v>0</v>
      </c>
      <c r="AF184" s="16">
        <f t="shared" si="102"/>
        <v>0</v>
      </c>
      <c r="AG184" s="16">
        <f t="shared" si="102"/>
        <v>0</v>
      </c>
      <c r="AH184" s="16">
        <f t="shared" si="102"/>
        <v>0</v>
      </c>
      <c r="AI184" s="16">
        <f t="shared" si="102"/>
        <v>0</v>
      </c>
      <c r="AJ184" s="16">
        <f t="shared" si="102"/>
        <v>0</v>
      </c>
      <c r="AK184" s="16">
        <f t="shared" si="102"/>
        <v>0</v>
      </c>
      <c r="AL184" s="16">
        <f t="shared" si="102"/>
        <v>0</v>
      </c>
      <c r="AM184" s="16">
        <f t="shared" si="102"/>
        <v>0</v>
      </c>
      <c r="AN184" s="16">
        <f t="shared" si="102"/>
        <v>0</v>
      </c>
      <c r="AO184" s="16">
        <f t="shared" si="102"/>
        <v>0</v>
      </c>
      <c r="AP184" s="16">
        <f t="shared" si="102"/>
        <v>0</v>
      </c>
      <c r="AQ184" s="16">
        <f t="shared" si="102"/>
        <v>0</v>
      </c>
      <c r="AR184" s="16">
        <f t="shared" si="102"/>
        <v>0</v>
      </c>
      <c r="AS184" s="16">
        <f t="shared" si="102"/>
        <v>0</v>
      </c>
    </row>
    <row r="185" spans="1:45" ht="24" customHeight="1">
      <c r="A185" s="43"/>
      <c r="B185" s="62"/>
      <c r="C185" s="62"/>
      <c r="D185" s="66"/>
      <c r="E185" s="10" t="s">
        <v>61</v>
      </c>
      <c r="F185" s="8">
        <v>0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24" customHeight="1">
      <c r="A186" s="43"/>
      <c r="B186" s="61" t="s">
        <v>124</v>
      </c>
      <c r="C186" s="61" t="s">
        <v>102</v>
      </c>
      <c r="D186" s="66"/>
      <c r="E186" s="14" t="s">
        <v>65</v>
      </c>
      <c r="F186" s="16">
        <f>IF(F187=(-1000),(-1000),IF(F187=0,0,"Неправиль-ний бал"))</f>
        <v>0</v>
      </c>
      <c r="G186" s="16">
        <f aca="true" t="shared" si="103" ref="G186:AS186">IF(G187=(-1000),(-1000),IF(G187=0,0,"Неправиль-ний бал"))</f>
        <v>0</v>
      </c>
      <c r="H186" s="16">
        <f t="shared" si="103"/>
        <v>0</v>
      </c>
      <c r="I186" s="16">
        <f t="shared" si="103"/>
        <v>0</v>
      </c>
      <c r="J186" s="16">
        <f t="shared" si="103"/>
        <v>0</v>
      </c>
      <c r="K186" s="16">
        <f t="shared" si="103"/>
        <v>0</v>
      </c>
      <c r="L186" s="16">
        <f t="shared" si="103"/>
        <v>0</v>
      </c>
      <c r="M186" s="16">
        <f t="shared" si="103"/>
        <v>0</v>
      </c>
      <c r="N186" s="16">
        <f t="shared" si="103"/>
        <v>0</v>
      </c>
      <c r="O186" s="16">
        <f t="shared" si="103"/>
        <v>0</v>
      </c>
      <c r="P186" s="16">
        <f t="shared" si="103"/>
        <v>0</v>
      </c>
      <c r="Q186" s="16">
        <f t="shared" si="103"/>
        <v>0</v>
      </c>
      <c r="R186" s="16">
        <f t="shared" si="103"/>
        <v>0</v>
      </c>
      <c r="S186" s="16">
        <f t="shared" si="103"/>
        <v>0</v>
      </c>
      <c r="T186" s="16">
        <f t="shared" si="103"/>
        <v>0</v>
      </c>
      <c r="U186" s="16">
        <f t="shared" si="103"/>
        <v>0</v>
      </c>
      <c r="V186" s="16">
        <f t="shared" si="103"/>
        <v>0</v>
      </c>
      <c r="W186" s="16">
        <f t="shared" si="103"/>
        <v>0</v>
      </c>
      <c r="X186" s="16">
        <f t="shared" si="103"/>
        <v>0</v>
      </c>
      <c r="Y186" s="16">
        <f t="shared" si="103"/>
        <v>0</v>
      </c>
      <c r="Z186" s="16">
        <f t="shared" si="103"/>
        <v>0</v>
      </c>
      <c r="AA186" s="16">
        <f t="shared" si="103"/>
        <v>0</v>
      </c>
      <c r="AB186" s="16">
        <f t="shared" si="103"/>
        <v>0</v>
      </c>
      <c r="AC186" s="16">
        <f t="shared" si="103"/>
        <v>0</v>
      </c>
      <c r="AD186" s="16">
        <f t="shared" si="103"/>
        <v>0</v>
      </c>
      <c r="AE186" s="16">
        <f t="shared" si="103"/>
        <v>0</v>
      </c>
      <c r="AF186" s="16">
        <f t="shared" si="103"/>
        <v>0</v>
      </c>
      <c r="AG186" s="16">
        <f t="shared" si="103"/>
        <v>0</v>
      </c>
      <c r="AH186" s="16">
        <f t="shared" si="103"/>
        <v>0</v>
      </c>
      <c r="AI186" s="16">
        <f t="shared" si="103"/>
        <v>0</v>
      </c>
      <c r="AJ186" s="16">
        <f t="shared" si="103"/>
        <v>0</v>
      </c>
      <c r="AK186" s="16">
        <f t="shared" si="103"/>
        <v>0</v>
      </c>
      <c r="AL186" s="16">
        <f t="shared" si="103"/>
        <v>0</v>
      </c>
      <c r="AM186" s="16">
        <f t="shared" si="103"/>
        <v>0</v>
      </c>
      <c r="AN186" s="16">
        <f t="shared" si="103"/>
        <v>0</v>
      </c>
      <c r="AO186" s="16">
        <f t="shared" si="103"/>
        <v>0</v>
      </c>
      <c r="AP186" s="16">
        <f t="shared" si="103"/>
        <v>0</v>
      </c>
      <c r="AQ186" s="16">
        <f t="shared" si="103"/>
        <v>0</v>
      </c>
      <c r="AR186" s="16">
        <f t="shared" si="103"/>
        <v>0</v>
      </c>
      <c r="AS186" s="16">
        <f t="shared" si="103"/>
        <v>0</v>
      </c>
    </row>
    <row r="187" spans="1:45" ht="24" customHeight="1">
      <c r="A187" s="43"/>
      <c r="B187" s="62"/>
      <c r="C187" s="62"/>
      <c r="D187" s="62"/>
      <c r="E187" s="10" t="s">
        <v>61</v>
      </c>
      <c r="F187" s="8">
        <v>0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59.25" customHeight="1">
      <c r="A188" s="58">
        <v>2</v>
      </c>
      <c r="B188" s="60" t="s">
        <v>53</v>
      </c>
      <c r="C188" s="60"/>
      <c r="D188" s="60"/>
      <c r="E188" s="39" t="s">
        <v>64</v>
      </c>
      <c r="F188" s="40">
        <f>F189+F191+F193</f>
        <v>150</v>
      </c>
      <c r="G188" s="40">
        <f aca="true" t="shared" si="104" ref="G188:AS188">G189+G191+G193</f>
        <v>0</v>
      </c>
      <c r="H188" s="40">
        <f t="shared" si="104"/>
        <v>0</v>
      </c>
      <c r="I188" s="40">
        <f t="shared" si="104"/>
        <v>0</v>
      </c>
      <c r="J188" s="40">
        <f t="shared" si="104"/>
        <v>0</v>
      </c>
      <c r="K188" s="40">
        <f t="shared" si="104"/>
        <v>0</v>
      </c>
      <c r="L188" s="40">
        <f t="shared" si="104"/>
        <v>0</v>
      </c>
      <c r="M188" s="40">
        <f t="shared" si="104"/>
        <v>0</v>
      </c>
      <c r="N188" s="40">
        <f t="shared" si="104"/>
        <v>0</v>
      </c>
      <c r="O188" s="40">
        <f t="shared" si="104"/>
        <v>0</v>
      </c>
      <c r="P188" s="40">
        <f t="shared" si="104"/>
        <v>0</v>
      </c>
      <c r="Q188" s="40">
        <f t="shared" si="104"/>
        <v>0</v>
      </c>
      <c r="R188" s="40">
        <f t="shared" si="104"/>
        <v>0</v>
      </c>
      <c r="S188" s="40">
        <f t="shared" si="104"/>
        <v>0</v>
      </c>
      <c r="T188" s="40">
        <f t="shared" si="104"/>
        <v>0</v>
      </c>
      <c r="U188" s="40">
        <f t="shared" si="104"/>
        <v>0</v>
      </c>
      <c r="V188" s="40">
        <f t="shared" si="104"/>
        <v>0</v>
      </c>
      <c r="W188" s="40">
        <f t="shared" si="104"/>
        <v>0</v>
      </c>
      <c r="X188" s="40">
        <f t="shared" si="104"/>
        <v>0</v>
      </c>
      <c r="Y188" s="40">
        <f t="shared" si="104"/>
        <v>0</v>
      </c>
      <c r="Z188" s="40">
        <f t="shared" si="104"/>
        <v>0</v>
      </c>
      <c r="AA188" s="40">
        <f t="shared" si="104"/>
        <v>0</v>
      </c>
      <c r="AB188" s="40">
        <f t="shared" si="104"/>
        <v>0</v>
      </c>
      <c r="AC188" s="40">
        <f t="shared" si="104"/>
        <v>0</v>
      </c>
      <c r="AD188" s="40">
        <f t="shared" si="104"/>
        <v>0</v>
      </c>
      <c r="AE188" s="40">
        <f t="shared" si="104"/>
        <v>0</v>
      </c>
      <c r="AF188" s="40">
        <f t="shared" si="104"/>
        <v>0</v>
      </c>
      <c r="AG188" s="40">
        <f t="shared" si="104"/>
        <v>0</v>
      </c>
      <c r="AH188" s="40">
        <f t="shared" si="104"/>
        <v>0</v>
      </c>
      <c r="AI188" s="40">
        <f t="shared" si="104"/>
        <v>0</v>
      </c>
      <c r="AJ188" s="40">
        <f t="shared" si="104"/>
        <v>0</v>
      </c>
      <c r="AK188" s="40">
        <f t="shared" si="104"/>
        <v>0</v>
      </c>
      <c r="AL188" s="40">
        <f t="shared" si="104"/>
        <v>0</v>
      </c>
      <c r="AM188" s="40">
        <f t="shared" si="104"/>
        <v>0</v>
      </c>
      <c r="AN188" s="40">
        <f t="shared" si="104"/>
        <v>0</v>
      </c>
      <c r="AO188" s="40">
        <f t="shared" si="104"/>
        <v>0</v>
      </c>
      <c r="AP188" s="40">
        <f t="shared" si="104"/>
        <v>0</v>
      </c>
      <c r="AQ188" s="40">
        <f t="shared" si="104"/>
        <v>0</v>
      </c>
      <c r="AR188" s="40">
        <f t="shared" si="104"/>
        <v>0</v>
      </c>
      <c r="AS188" s="40">
        <f t="shared" si="104"/>
        <v>0</v>
      </c>
    </row>
    <row r="189" spans="1:45" ht="42" customHeight="1">
      <c r="A189" s="59"/>
      <c r="B189" s="61" t="s">
        <v>54</v>
      </c>
      <c r="C189" s="61" t="s">
        <v>67</v>
      </c>
      <c r="D189" s="67" t="s">
        <v>205</v>
      </c>
      <c r="E189" s="14" t="s">
        <v>65</v>
      </c>
      <c r="F189" s="16">
        <f>IF(F190=0,0,IF(F190=25,25,IF(F190=50,50,IF(F190=75,75,IF(F190=100,100,"Неправиль-ний бал")))))</f>
        <v>75</v>
      </c>
      <c r="G189" s="16">
        <f aca="true" t="shared" si="105" ref="G189:AS189">IF(G190=0,0,IF(G190=25,25,IF(G190=50,50,IF(G190=75,75,IF(G190=100,100,"Неправиль-ний бал")))))</f>
        <v>0</v>
      </c>
      <c r="H189" s="16">
        <f t="shared" si="105"/>
        <v>0</v>
      </c>
      <c r="I189" s="16">
        <f t="shared" si="105"/>
        <v>0</v>
      </c>
      <c r="J189" s="16">
        <f t="shared" si="105"/>
        <v>0</v>
      </c>
      <c r="K189" s="16">
        <f t="shared" si="105"/>
        <v>0</v>
      </c>
      <c r="L189" s="16">
        <f t="shared" si="105"/>
        <v>0</v>
      </c>
      <c r="M189" s="16">
        <f t="shared" si="105"/>
        <v>0</v>
      </c>
      <c r="N189" s="16">
        <f t="shared" si="105"/>
        <v>0</v>
      </c>
      <c r="O189" s="16">
        <f t="shared" si="105"/>
        <v>0</v>
      </c>
      <c r="P189" s="16">
        <f t="shared" si="105"/>
        <v>0</v>
      </c>
      <c r="Q189" s="16">
        <f t="shared" si="105"/>
        <v>0</v>
      </c>
      <c r="R189" s="16">
        <f t="shared" si="105"/>
        <v>0</v>
      </c>
      <c r="S189" s="16">
        <f t="shared" si="105"/>
        <v>0</v>
      </c>
      <c r="T189" s="16">
        <f t="shared" si="105"/>
        <v>0</v>
      </c>
      <c r="U189" s="16">
        <f t="shared" si="105"/>
        <v>0</v>
      </c>
      <c r="V189" s="16">
        <f t="shared" si="105"/>
        <v>0</v>
      </c>
      <c r="W189" s="16">
        <f t="shared" si="105"/>
        <v>0</v>
      </c>
      <c r="X189" s="16">
        <f t="shared" si="105"/>
        <v>0</v>
      </c>
      <c r="Y189" s="16">
        <f t="shared" si="105"/>
        <v>0</v>
      </c>
      <c r="Z189" s="16">
        <f t="shared" si="105"/>
        <v>0</v>
      </c>
      <c r="AA189" s="16">
        <f t="shared" si="105"/>
        <v>0</v>
      </c>
      <c r="AB189" s="16">
        <f t="shared" si="105"/>
        <v>0</v>
      </c>
      <c r="AC189" s="16">
        <f t="shared" si="105"/>
        <v>0</v>
      </c>
      <c r="AD189" s="16">
        <f t="shared" si="105"/>
        <v>0</v>
      </c>
      <c r="AE189" s="16">
        <f t="shared" si="105"/>
        <v>0</v>
      </c>
      <c r="AF189" s="16">
        <f t="shared" si="105"/>
        <v>0</v>
      </c>
      <c r="AG189" s="16">
        <f t="shared" si="105"/>
        <v>0</v>
      </c>
      <c r="AH189" s="16">
        <f t="shared" si="105"/>
        <v>0</v>
      </c>
      <c r="AI189" s="16">
        <f t="shared" si="105"/>
        <v>0</v>
      </c>
      <c r="AJ189" s="16">
        <f t="shared" si="105"/>
        <v>0</v>
      </c>
      <c r="AK189" s="16">
        <f t="shared" si="105"/>
        <v>0</v>
      </c>
      <c r="AL189" s="16">
        <f t="shared" si="105"/>
        <v>0</v>
      </c>
      <c r="AM189" s="16">
        <f t="shared" si="105"/>
        <v>0</v>
      </c>
      <c r="AN189" s="16">
        <f t="shared" si="105"/>
        <v>0</v>
      </c>
      <c r="AO189" s="16">
        <f t="shared" si="105"/>
        <v>0</v>
      </c>
      <c r="AP189" s="16">
        <f t="shared" si="105"/>
        <v>0</v>
      </c>
      <c r="AQ189" s="16">
        <f t="shared" si="105"/>
        <v>0</v>
      </c>
      <c r="AR189" s="16">
        <f t="shared" si="105"/>
        <v>0</v>
      </c>
      <c r="AS189" s="16">
        <f t="shared" si="105"/>
        <v>0</v>
      </c>
    </row>
    <row r="190" spans="1:45" ht="42" customHeight="1">
      <c r="A190" s="59"/>
      <c r="B190" s="62"/>
      <c r="C190" s="62"/>
      <c r="D190" s="68"/>
      <c r="E190" s="10" t="s">
        <v>61</v>
      </c>
      <c r="F190" s="8">
        <v>75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42" customHeight="1">
      <c r="A191" s="59"/>
      <c r="B191" s="61" t="s">
        <v>55</v>
      </c>
      <c r="C191" s="61" t="s">
        <v>67</v>
      </c>
      <c r="D191" s="67" t="s">
        <v>206</v>
      </c>
      <c r="E191" s="14" t="s">
        <v>65</v>
      </c>
      <c r="F191" s="16">
        <f>IF(F192=0,0,IF(F192=25,25,IF(F192=50,50,IF(F192=75,75,IF(F192=100,100,"Неправиль-ний бал")))))</f>
        <v>25</v>
      </c>
      <c r="G191" s="16">
        <f aca="true" t="shared" si="106" ref="G191:AS191">IF(G192=0,0,IF(G192=25,25,IF(G192=50,50,IF(G192=75,75,IF(G192=100,100,"Неправиль-ний бал")))))</f>
        <v>0</v>
      </c>
      <c r="H191" s="16">
        <f>IF(H192=0,0,IF(H192=25,25,IF(H192=50,50,IF(H192=75,75,IF(H192=100,100,"Неправиль-ний бал")))))</f>
        <v>0</v>
      </c>
      <c r="I191" s="16">
        <f t="shared" si="106"/>
        <v>0</v>
      </c>
      <c r="J191" s="16">
        <f t="shared" si="106"/>
        <v>0</v>
      </c>
      <c r="K191" s="16">
        <f t="shared" si="106"/>
        <v>0</v>
      </c>
      <c r="L191" s="16">
        <f t="shared" si="106"/>
        <v>0</v>
      </c>
      <c r="M191" s="16">
        <f t="shared" si="106"/>
        <v>0</v>
      </c>
      <c r="N191" s="16">
        <f t="shared" si="106"/>
        <v>0</v>
      </c>
      <c r="O191" s="16">
        <f t="shared" si="106"/>
        <v>0</v>
      </c>
      <c r="P191" s="16">
        <f t="shared" si="106"/>
        <v>0</v>
      </c>
      <c r="Q191" s="16">
        <f t="shared" si="106"/>
        <v>0</v>
      </c>
      <c r="R191" s="16">
        <f t="shared" si="106"/>
        <v>0</v>
      </c>
      <c r="S191" s="16">
        <f t="shared" si="106"/>
        <v>0</v>
      </c>
      <c r="T191" s="16">
        <f t="shared" si="106"/>
        <v>0</v>
      </c>
      <c r="U191" s="16">
        <f t="shared" si="106"/>
        <v>0</v>
      </c>
      <c r="V191" s="16">
        <f t="shared" si="106"/>
        <v>0</v>
      </c>
      <c r="W191" s="16">
        <f t="shared" si="106"/>
        <v>0</v>
      </c>
      <c r="X191" s="16">
        <f t="shared" si="106"/>
        <v>0</v>
      </c>
      <c r="Y191" s="16">
        <f t="shared" si="106"/>
        <v>0</v>
      </c>
      <c r="Z191" s="16">
        <f t="shared" si="106"/>
        <v>0</v>
      </c>
      <c r="AA191" s="16">
        <f t="shared" si="106"/>
        <v>0</v>
      </c>
      <c r="AB191" s="16">
        <f t="shared" si="106"/>
        <v>0</v>
      </c>
      <c r="AC191" s="16">
        <f t="shared" si="106"/>
        <v>0</v>
      </c>
      <c r="AD191" s="16">
        <f t="shared" si="106"/>
        <v>0</v>
      </c>
      <c r="AE191" s="16">
        <f t="shared" si="106"/>
        <v>0</v>
      </c>
      <c r="AF191" s="16">
        <f t="shared" si="106"/>
        <v>0</v>
      </c>
      <c r="AG191" s="16">
        <f t="shared" si="106"/>
        <v>0</v>
      </c>
      <c r="AH191" s="16">
        <f t="shared" si="106"/>
        <v>0</v>
      </c>
      <c r="AI191" s="16">
        <f t="shared" si="106"/>
        <v>0</v>
      </c>
      <c r="AJ191" s="16">
        <f t="shared" si="106"/>
        <v>0</v>
      </c>
      <c r="AK191" s="16">
        <f t="shared" si="106"/>
        <v>0</v>
      </c>
      <c r="AL191" s="16">
        <f t="shared" si="106"/>
        <v>0</v>
      </c>
      <c r="AM191" s="16">
        <f t="shared" si="106"/>
        <v>0</v>
      </c>
      <c r="AN191" s="16">
        <f t="shared" si="106"/>
        <v>0</v>
      </c>
      <c r="AO191" s="16">
        <f t="shared" si="106"/>
        <v>0</v>
      </c>
      <c r="AP191" s="16">
        <f t="shared" si="106"/>
        <v>0</v>
      </c>
      <c r="AQ191" s="16">
        <f t="shared" si="106"/>
        <v>0</v>
      </c>
      <c r="AR191" s="16">
        <f t="shared" si="106"/>
        <v>0</v>
      </c>
      <c r="AS191" s="16">
        <f t="shared" si="106"/>
        <v>0</v>
      </c>
    </row>
    <row r="192" spans="1:45" ht="42" customHeight="1">
      <c r="A192" s="59"/>
      <c r="B192" s="62"/>
      <c r="C192" s="62"/>
      <c r="D192" s="68"/>
      <c r="E192" s="10" t="s">
        <v>61</v>
      </c>
      <c r="F192" s="8">
        <v>25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42" customHeight="1">
      <c r="A193" s="59"/>
      <c r="B193" s="61" t="s">
        <v>56</v>
      </c>
      <c r="C193" s="61" t="s">
        <v>149</v>
      </c>
      <c r="D193" s="67" t="s">
        <v>207</v>
      </c>
      <c r="E193" s="14" t="s">
        <v>65</v>
      </c>
      <c r="F193" s="16">
        <f>IF(F194=0,0,IF(F194=50,50,IF(F194=100,100,IF(F194=150,150,"Неправиль-ний бал"))))</f>
        <v>50</v>
      </c>
      <c r="G193" s="16">
        <f aca="true" t="shared" si="107" ref="G193:AS193">IF(G194=0,0,IF(G194=50,50,IF(G194=100,100,IF(G194=150,150,"Неправиль-ний бал"))))</f>
        <v>0</v>
      </c>
      <c r="H193" s="16">
        <f t="shared" si="107"/>
        <v>0</v>
      </c>
      <c r="I193" s="16">
        <f t="shared" si="107"/>
        <v>0</v>
      </c>
      <c r="J193" s="16">
        <f t="shared" si="107"/>
        <v>0</v>
      </c>
      <c r="K193" s="16">
        <f t="shared" si="107"/>
        <v>0</v>
      </c>
      <c r="L193" s="16">
        <f t="shared" si="107"/>
        <v>0</v>
      </c>
      <c r="M193" s="16">
        <f t="shared" si="107"/>
        <v>0</v>
      </c>
      <c r="N193" s="16">
        <f t="shared" si="107"/>
        <v>0</v>
      </c>
      <c r="O193" s="16">
        <f t="shared" si="107"/>
        <v>0</v>
      </c>
      <c r="P193" s="16">
        <f t="shared" si="107"/>
        <v>0</v>
      </c>
      <c r="Q193" s="16">
        <f t="shared" si="107"/>
        <v>0</v>
      </c>
      <c r="R193" s="16">
        <f t="shared" si="107"/>
        <v>0</v>
      </c>
      <c r="S193" s="16">
        <f t="shared" si="107"/>
        <v>0</v>
      </c>
      <c r="T193" s="16">
        <f t="shared" si="107"/>
        <v>0</v>
      </c>
      <c r="U193" s="16">
        <f t="shared" si="107"/>
        <v>0</v>
      </c>
      <c r="V193" s="16">
        <f t="shared" si="107"/>
        <v>0</v>
      </c>
      <c r="W193" s="16">
        <f t="shared" si="107"/>
        <v>0</v>
      </c>
      <c r="X193" s="16">
        <f t="shared" si="107"/>
        <v>0</v>
      </c>
      <c r="Y193" s="16">
        <f t="shared" si="107"/>
        <v>0</v>
      </c>
      <c r="Z193" s="16">
        <f t="shared" si="107"/>
        <v>0</v>
      </c>
      <c r="AA193" s="16">
        <f t="shared" si="107"/>
        <v>0</v>
      </c>
      <c r="AB193" s="16">
        <f t="shared" si="107"/>
        <v>0</v>
      </c>
      <c r="AC193" s="16">
        <f t="shared" si="107"/>
        <v>0</v>
      </c>
      <c r="AD193" s="16">
        <f t="shared" si="107"/>
        <v>0</v>
      </c>
      <c r="AE193" s="16">
        <f t="shared" si="107"/>
        <v>0</v>
      </c>
      <c r="AF193" s="16">
        <f t="shared" si="107"/>
        <v>0</v>
      </c>
      <c r="AG193" s="16">
        <f t="shared" si="107"/>
        <v>0</v>
      </c>
      <c r="AH193" s="16">
        <f t="shared" si="107"/>
        <v>0</v>
      </c>
      <c r="AI193" s="16">
        <f t="shared" si="107"/>
        <v>0</v>
      </c>
      <c r="AJ193" s="16">
        <f t="shared" si="107"/>
        <v>0</v>
      </c>
      <c r="AK193" s="16">
        <f t="shared" si="107"/>
        <v>0</v>
      </c>
      <c r="AL193" s="16">
        <f t="shared" si="107"/>
        <v>0</v>
      </c>
      <c r="AM193" s="16">
        <f t="shared" si="107"/>
        <v>0</v>
      </c>
      <c r="AN193" s="16">
        <f t="shared" si="107"/>
        <v>0</v>
      </c>
      <c r="AO193" s="16">
        <f t="shared" si="107"/>
        <v>0</v>
      </c>
      <c r="AP193" s="16">
        <f t="shared" si="107"/>
        <v>0</v>
      </c>
      <c r="AQ193" s="16">
        <f t="shared" si="107"/>
        <v>0</v>
      </c>
      <c r="AR193" s="16">
        <f t="shared" si="107"/>
        <v>0</v>
      </c>
      <c r="AS193" s="16">
        <f t="shared" si="107"/>
        <v>0</v>
      </c>
    </row>
    <row r="194" spans="1:46" ht="42" customHeight="1">
      <c r="A194" s="59"/>
      <c r="B194" s="66"/>
      <c r="C194" s="62"/>
      <c r="D194" s="70"/>
      <c r="E194" s="17" t="s">
        <v>61</v>
      </c>
      <c r="F194" s="18">
        <v>50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23"/>
      <c r="AT194" s="24"/>
    </row>
    <row r="195" spans="1:49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19"/>
      <c r="AU195" s="11"/>
      <c r="AV195" s="11"/>
      <c r="AW195" s="11"/>
    </row>
    <row r="196" spans="1:49" ht="49.5" customHeight="1">
      <c r="A196" s="71" t="s">
        <v>107</v>
      </c>
      <c r="B196" s="72"/>
      <c r="C196" s="72"/>
      <c r="D196" s="72"/>
      <c r="E196" s="73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1"/>
      <c r="AV196" s="11"/>
      <c r="AW196" s="11"/>
    </row>
    <row r="197" spans="1:49" ht="15">
      <c r="A197" s="19"/>
      <c r="B197" s="19"/>
      <c r="C197" s="19"/>
      <c r="D197" s="19"/>
      <c r="E197" s="19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19"/>
      <c r="AU197" s="11"/>
      <c r="AV197" s="11"/>
      <c r="AW197" s="11"/>
    </row>
    <row r="198" spans="1:49" s="22" customFormat="1" ht="15.75" customHeight="1">
      <c r="A198" s="74">
        <v>1</v>
      </c>
      <c r="B198" s="77" t="s">
        <v>125</v>
      </c>
      <c r="C198" s="25" t="s">
        <v>105</v>
      </c>
      <c r="D198" s="80" t="s">
        <v>103</v>
      </c>
      <c r="E198" s="81"/>
      <c r="F198" s="34">
        <v>3</v>
      </c>
      <c r="G198" s="34">
        <v>1</v>
      </c>
      <c r="H198" s="34">
        <v>4</v>
      </c>
      <c r="I198" s="34">
        <v>2</v>
      </c>
      <c r="J198" s="34">
        <v>5</v>
      </c>
      <c r="K198" s="34">
        <v>6</v>
      </c>
      <c r="L198" s="34">
        <v>7</v>
      </c>
      <c r="M198" s="34">
        <v>8</v>
      </c>
      <c r="N198" s="34">
        <v>9</v>
      </c>
      <c r="O198" s="34">
        <v>10</v>
      </c>
      <c r="P198" s="34">
        <v>11</v>
      </c>
      <c r="Q198" s="34">
        <v>12</v>
      </c>
      <c r="R198" s="34">
        <v>13</v>
      </c>
      <c r="S198" s="34">
        <v>14</v>
      </c>
      <c r="T198" s="34">
        <v>15</v>
      </c>
      <c r="U198" s="34">
        <v>16</v>
      </c>
      <c r="V198" s="34">
        <v>17</v>
      </c>
      <c r="W198" s="34">
        <v>18</v>
      </c>
      <c r="X198" s="34">
        <v>19</v>
      </c>
      <c r="Y198" s="34">
        <v>20</v>
      </c>
      <c r="Z198" s="34">
        <v>21</v>
      </c>
      <c r="AA198" s="34">
        <v>22</v>
      </c>
      <c r="AB198" s="34">
        <v>23</v>
      </c>
      <c r="AC198" s="34">
        <v>24</v>
      </c>
      <c r="AD198" s="34">
        <v>25</v>
      </c>
      <c r="AE198" s="34">
        <v>26</v>
      </c>
      <c r="AF198" s="34">
        <v>27</v>
      </c>
      <c r="AG198" s="34">
        <v>28</v>
      </c>
      <c r="AH198" s="34">
        <v>29</v>
      </c>
      <c r="AI198" s="34">
        <v>30</v>
      </c>
      <c r="AJ198" s="34">
        <v>31</v>
      </c>
      <c r="AK198" s="34">
        <v>32</v>
      </c>
      <c r="AL198" s="34">
        <v>33</v>
      </c>
      <c r="AM198" s="34">
        <v>34</v>
      </c>
      <c r="AN198" s="34">
        <v>35</v>
      </c>
      <c r="AO198" s="34">
        <v>36</v>
      </c>
      <c r="AP198" s="34">
        <v>37</v>
      </c>
      <c r="AQ198" s="34">
        <v>38</v>
      </c>
      <c r="AR198" s="34">
        <v>39</v>
      </c>
      <c r="AS198" s="34">
        <v>40</v>
      </c>
      <c r="AT198" s="31"/>
      <c r="AU198" s="32"/>
      <c r="AV198" s="32"/>
      <c r="AW198" s="32"/>
    </row>
    <row r="199" spans="1:49" s="22" customFormat="1" ht="148.5" customHeight="1">
      <c r="A199" s="75"/>
      <c r="B199" s="78"/>
      <c r="C199" s="75" t="s">
        <v>106</v>
      </c>
      <c r="D199" s="80" t="s">
        <v>126</v>
      </c>
      <c r="E199" s="81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1"/>
      <c r="AU199" s="32"/>
      <c r="AV199" s="32"/>
      <c r="AW199" s="32"/>
    </row>
    <row r="200" spans="1:49" s="22" customFormat="1" ht="15.75" customHeight="1">
      <c r="A200" s="76"/>
      <c r="B200" s="79"/>
      <c r="C200" s="76"/>
      <c r="D200" s="80" t="s">
        <v>104</v>
      </c>
      <c r="E200" s="81"/>
      <c r="F200" s="36"/>
      <c r="G200" s="36"/>
      <c r="H200" s="36"/>
      <c r="I200" s="36"/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v>0</v>
      </c>
      <c r="AT200" s="31"/>
      <c r="AU200" s="32"/>
      <c r="AV200" s="32"/>
      <c r="AW200" s="32"/>
    </row>
    <row r="201" spans="1:49" ht="15.75">
      <c r="A201" s="80" t="s">
        <v>208</v>
      </c>
      <c r="B201" s="82"/>
      <c r="C201" s="82"/>
      <c r="D201" s="82"/>
      <c r="E201" s="82"/>
      <c r="F201" s="42">
        <v>1</v>
      </c>
      <c r="G201" s="42">
        <v>2</v>
      </c>
      <c r="H201" s="42">
        <v>3</v>
      </c>
      <c r="I201" s="42">
        <v>4</v>
      </c>
      <c r="J201" s="42">
        <v>5</v>
      </c>
      <c r="K201" s="42">
        <v>6</v>
      </c>
      <c r="L201" s="42">
        <v>7</v>
      </c>
      <c r="M201" s="42">
        <v>8</v>
      </c>
      <c r="N201" s="42">
        <v>9</v>
      </c>
      <c r="O201" s="42">
        <v>10</v>
      </c>
      <c r="P201" s="42">
        <v>11</v>
      </c>
      <c r="Q201" s="42">
        <v>12</v>
      </c>
      <c r="R201" s="42">
        <v>13</v>
      </c>
      <c r="S201" s="42">
        <v>14</v>
      </c>
      <c r="T201" s="42">
        <v>15</v>
      </c>
      <c r="U201" s="42">
        <v>16</v>
      </c>
      <c r="V201" s="42">
        <v>17</v>
      </c>
      <c r="W201" s="42">
        <v>18</v>
      </c>
      <c r="X201" s="42">
        <v>19</v>
      </c>
      <c r="Y201" s="42">
        <v>20</v>
      </c>
      <c r="Z201" s="42">
        <v>21</v>
      </c>
      <c r="AA201" s="42">
        <v>22</v>
      </c>
      <c r="AB201" s="42">
        <v>23</v>
      </c>
      <c r="AC201" s="42">
        <v>24</v>
      </c>
      <c r="AD201" s="42">
        <v>25</v>
      </c>
      <c r="AE201" s="42">
        <v>26</v>
      </c>
      <c r="AF201" s="42">
        <v>27</v>
      </c>
      <c r="AG201" s="42">
        <v>28</v>
      </c>
      <c r="AH201" s="42">
        <v>29</v>
      </c>
      <c r="AI201" s="42">
        <v>30</v>
      </c>
      <c r="AJ201" s="42">
        <v>31</v>
      </c>
      <c r="AK201" s="42">
        <v>32</v>
      </c>
      <c r="AL201" s="42">
        <v>33</v>
      </c>
      <c r="AM201" s="42">
        <v>34</v>
      </c>
      <c r="AN201" s="42">
        <v>35</v>
      </c>
      <c r="AO201" s="42">
        <v>36</v>
      </c>
      <c r="AP201" s="42">
        <v>37</v>
      </c>
      <c r="AQ201" s="42">
        <v>38</v>
      </c>
      <c r="AR201" s="42">
        <v>39</v>
      </c>
      <c r="AS201" s="42">
        <v>40</v>
      </c>
      <c r="AT201" s="19"/>
      <c r="AU201" s="11"/>
      <c r="AV201" s="11"/>
      <c r="AW201" s="11"/>
    </row>
    <row r="202" spans="1:49" ht="15">
      <c r="A202" s="19"/>
      <c r="B202" s="19"/>
      <c r="C202" s="19"/>
      <c r="D202" s="19"/>
      <c r="E202" s="19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19"/>
      <c r="AU202" s="11"/>
      <c r="AV202" s="11"/>
      <c r="AW202" s="11"/>
    </row>
    <row r="203" spans="1:49" s="22" customFormat="1" ht="15.75" customHeight="1">
      <c r="A203" s="74">
        <v>2</v>
      </c>
      <c r="B203" s="77" t="s">
        <v>127</v>
      </c>
      <c r="C203" s="25" t="s">
        <v>105</v>
      </c>
      <c r="D203" s="80" t="s">
        <v>103</v>
      </c>
      <c r="E203" s="81"/>
      <c r="F203" s="34">
        <v>4</v>
      </c>
      <c r="G203" s="34">
        <v>2</v>
      </c>
      <c r="H203" s="34">
        <v>1</v>
      </c>
      <c r="I203" s="34">
        <v>3</v>
      </c>
      <c r="J203" s="34">
        <v>5</v>
      </c>
      <c r="K203" s="34">
        <v>6</v>
      </c>
      <c r="L203" s="34">
        <v>7</v>
      </c>
      <c r="M203" s="34">
        <v>8</v>
      </c>
      <c r="N203" s="34">
        <v>9</v>
      </c>
      <c r="O203" s="34">
        <v>10</v>
      </c>
      <c r="P203" s="34">
        <v>11</v>
      </c>
      <c r="Q203" s="34">
        <v>12</v>
      </c>
      <c r="R203" s="34">
        <v>13</v>
      </c>
      <c r="S203" s="34">
        <v>14</v>
      </c>
      <c r="T203" s="34">
        <v>15</v>
      </c>
      <c r="U203" s="34">
        <v>16</v>
      </c>
      <c r="V203" s="34">
        <v>17</v>
      </c>
      <c r="W203" s="34">
        <v>18</v>
      </c>
      <c r="X203" s="34">
        <v>19</v>
      </c>
      <c r="Y203" s="34">
        <v>20</v>
      </c>
      <c r="Z203" s="34">
        <v>21</v>
      </c>
      <c r="AA203" s="34">
        <v>22</v>
      </c>
      <c r="AB203" s="34">
        <v>23</v>
      </c>
      <c r="AC203" s="34">
        <v>24</v>
      </c>
      <c r="AD203" s="34">
        <v>25</v>
      </c>
      <c r="AE203" s="34">
        <v>26</v>
      </c>
      <c r="AF203" s="34">
        <v>27</v>
      </c>
      <c r="AG203" s="34">
        <v>28</v>
      </c>
      <c r="AH203" s="34">
        <v>29</v>
      </c>
      <c r="AI203" s="34">
        <v>30</v>
      </c>
      <c r="AJ203" s="34">
        <v>31</v>
      </c>
      <c r="AK203" s="34">
        <v>32</v>
      </c>
      <c r="AL203" s="34">
        <v>33</v>
      </c>
      <c r="AM203" s="34">
        <v>34</v>
      </c>
      <c r="AN203" s="34">
        <v>35</v>
      </c>
      <c r="AO203" s="34">
        <v>36</v>
      </c>
      <c r="AP203" s="34">
        <v>37</v>
      </c>
      <c r="AQ203" s="34">
        <v>38</v>
      </c>
      <c r="AR203" s="34">
        <v>39</v>
      </c>
      <c r="AS203" s="34">
        <v>40</v>
      </c>
      <c r="AT203" s="31"/>
      <c r="AU203" s="32"/>
      <c r="AV203" s="32"/>
      <c r="AW203" s="32"/>
    </row>
    <row r="204" spans="1:49" s="22" customFormat="1" ht="148.5" customHeight="1">
      <c r="A204" s="75"/>
      <c r="B204" s="78"/>
      <c r="C204" s="75" t="s">
        <v>106</v>
      </c>
      <c r="D204" s="80" t="s">
        <v>126</v>
      </c>
      <c r="E204" s="81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1"/>
      <c r="AU204" s="32"/>
      <c r="AV204" s="32"/>
      <c r="AW204" s="32"/>
    </row>
    <row r="205" spans="1:49" s="22" customFormat="1" ht="15.75" customHeight="1">
      <c r="A205" s="76"/>
      <c r="B205" s="79"/>
      <c r="C205" s="76"/>
      <c r="D205" s="80" t="s">
        <v>104</v>
      </c>
      <c r="E205" s="81"/>
      <c r="F205" s="36"/>
      <c r="G205" s="36"/>
      <c r="H205" s="36"/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36">
        <v>0</v>
      </c>
      <c r="AD205" s="36">
        <v>0</v>
      </c>
      <c r="AE205" s="36">
        <v>0</v>
      </c>
      <c r="AF205" s="36">
        <v>0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0</v>
      </c>
      <c r="AO205" s="36">
        <v>0</v>
      </c>
      <c r="AP205" s="36">
        <v>0</v>
      </c>
      <c r="AQ205" s="36">
        <v>0</v>
      </c>
      <c r="AR205" s="36">
        <v>0</v>
      </c>
      <c r="AS205" s="36">
        <v>0</v>
      </c>
      <c r="AT205" s="31"/>
      <c r="AU205" s="32"/>
      <c r="AV205" s="32"/>
      <c r="AW205" s="32"/>
    </row>
    <row r="206" spans="1:49" ht="15.75">
      <c r="A206" s="80" t="s">
        <v>208</v>
      </c>
      <c r="B206" s="82"/>
      <c r="C206" s="82"/>
      <c r="D206" s="82"/>
      <c r="E206" s="82"/>
      <c r="F206" s="42">
        <v>1</v>
      </c>
      <c r="G206" s="42">
        <v>2</v>
      </c>
      <c r="H206" s="42">
        <v>3</v>
      </c>
      <c r="I206" s="42">
        <v>4</v>
      </c>
      <c r="J206" s="42">
        <v>5</v>
      </c>
      <c r="K206" s="42">
        <v>6</v>
      </c>
      <c r="L206" s="42">
        <v>7</v>
      </c>
      <c r="M206" s="42">
        <v>8</v>
      </c>
      <c r="N206" s="42">
        <v>9</v>
      </c>
      <c r="O206" s="42">
        <v>10</v>
      </c>
      <c r="P206" s="42">
        <v>11</v>
      </c>
      <c r="Q206" s="42">
        <v>12</v>
      </c>
      <c r="R206" s="42">
        <v>13</v>
      </c>
      <c r="S206" s="42">
        <v>14</v>
      </c>
      <c r="T206" s="42">
        <v>15</v>
      </c>
      <c r="U206" s="42">
        <v>16</v>
      </c>
      <c r="V206" s="42">
        <v>17</v>
      </c>
      <c r="W206" s="42">
        <v>18</v>
      </c>
      <c r="X206" s="42">
        <v>19</v>
      </c>
      <c r="Y206" s="42">
        <v>20</v>
      </c>
      <c r="Z206" s="42">
        <v>21</v>
      </c>
      <c r="AA206" s="42">
        <v>22</v>
      </c>
      <c r="AB206" s="42">
        <v>23</v>
      </c>
      <c r="AC206" s="42">
        <v>24</v>
      </c>
      <c r="AD206" s="42">
        <v>25</v>
      </c>
      <c r="AE206" s="42">
        <v>26</v>
      </c>
      <c r="AF206" s="42">
        <v>27</v>
      </c>
      <c r="AG206" s="42">
        <v>28</v>
      </c>
      <c r="AH206" s="42">
        <v>29</v>
      </c>
      <c r="AI206" s="42">
        <v>30</v>
      </c>
      <c r="AJ206" s="42">
        <v>31</v>
      </c>
      <c r="AK206" s="42">
        <v>32</v>
      </c>
      <c r="AL206" s="42">
        <v>33</v>
      </c>
      <c r="AM206" s="42">
        <v>34</v>
      </c>
      <c r="AN206" s="42">
        <v>35</v>
      </c>
      <c r="AO206" s="42">
        <v>36</v>
      </c>
      <c r="AP206" s="42">
        <v>37</v>
      </c>
      <c r="AQ206" s="42">
        <v>38</v>
      </c>
      <c r="AR206" s="42">
        <v>39</v>
      </c>
      <c r="AS206" s="42">
        <v>40</v>
      </c>
      <c r="AT206" s="19"/>
      <c r="AU206" s="11"/>
      <c r="AV206" s="11"/>
      <c r="AW206" s="11"/>
    </row>
    <row r="207" spans="1:49" ht="15">
      <c r="A207" s="19"/>
      <c r="B207" s="19"/>
      <c r="C207" s="19"/>
      <c r="D207" s="19"/>
      <c r="E207" s="19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19"/>
      <c r="AU207" s="11"/>
      <c r="AV207" s="11"/>
      <c r="AW207" s="11"/>
    </row>
    <row r="208" spans="1:49" s="22" customFormat="1" ht="15.75" customHeight="1">
      <c r="A208" s="74">
        <v>3</v>
      </c>
      <c r="B208" s="77" t="s">
        <v>128</v>
      </c>
      <c r="C208" s="25" t="s">
        <v>105</v>
      </c>
      <c r="D208" s="80" t="s">
        <v>103</v>
      </c>
      <c r="E208" s="81"/>
      <c r="F208" s="34">
        <v>4</v>
      </c>
      <c r="G208" s="34">
        <v>3</v>
      </c>
      <c r="H208" s="34">
        <v>2</v>
      </c>
      <c r="I208" s="34">
        <v>1</v>
      </c>
      <c r="J208" s="34">
        <v>5</v>
      </c>
      <c r="K208" s="34">
        <v>6</v>
      </c>
      <c r="L208" s="34">
        <v>7</v>
      </c>
      <c r="M208" s="34">
        <v>8</v>
      </c>
      <c r="N208" s="34">
        <v>9</v>
      </c>
      <c r="O208" s="34">
        <v>10</v>
      </c>
      <c r="P208" s="34">
        <v>11</v>
      </c>
      <c r="Q208" s="34">
        <v>12</v>
      </c>
      <c r="R208" s="34">
        <v>13</v>
      </c>
      <c r="S208" s="34">
        <v>14</v>
      </c>
      <c r="T208" s="34">
        <v>15</v>
      </c>
      <c r="U208" s="34">
        <v>16</v>
      </c>
      <c r="V208" s="34">
        <v>17</v>
      </c>
      <c r="W208" s="34">
        <v>18</v>
      </c>
      <c r="X208" s="34">
        <v>19</v>
      </c>
      <c r="Y208" s="34">
        <v>20</v>
      </c>
      <c r="Z208" s="34">
        <v>21</v>
      </c>
      <c r="AA208" s="34">
        <v>22</v>
      </c>
      <c r="AB208" s="34">
        <v>23</v>
      </c>
      <c r="AC208" s="34">
        <v>24</v>
      </c>
      <c r="AD208" s="34">
        <v>25</v>
      </c>
      <c r="AE208" s="34">
        <v>26</v>
      </c>
      <c r="AF208" s="34">
        <v>27</v>
      </c>
      <c r="AG208" s="34">
        <v>28</v>
      </c>
      <c r="AH208" s="34">
        <v>29</v>
      </c>
      <c r="AI208" s="34">
        <v>30</v>
      </c>
      <c r="AJ208" s="34">
        <v>31</v>
      </c>
      <c r="AK208" s="34">
        <v>32</v>
      </c>
      <c r="AL208" s="34">
        <v>33</v>
      </c>
      <c r="AM208" s="34">
        <v>34</v>
      </c>
      <c r="AN208" s="34">
        <v>35</v>
      </c>
      <c r="AO208" s="34">
        <v>36</v>
      </c>
      <c r="AP208" s="34">
        <v>37</v>
      </c>
      <c r="AQ208" s="34">
        <v>38</v>
      </c>
      <c r="AR208" s="34">
        <v>39</v>
      </c>
      <c r="AS208" s="34">
        <v>40</v>
      </c>
      <c r="AT208" s="31"/>
      <c r="AU208" s="32"/>
      <c r="AV208" s="32"/>
      <c r="AW208" s="32"/>
    </row>
    <row r="209" spans="1:49" s="22" customFormat="1" ht="148.5" customHeight="1">
      <c r="A209" s="75"/>
      <c r="B209" s="78"/>
      <c r="C209" s="75" t="s">
        <v>106</v>
      </c>
      <c r="D209" s="80" t="s">
        <v>126</v>
      </c>
      <c r="E209" s="81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1"/>
      <c r="AU209" s="32"/>
      <c r="AV209" s="32"/>
      <c r="AW209" s="32"/>
    </row>
    <row r="210" spans="1:49" s="22" customFormat="1" ht="15.75" customHeight="1">
      <c r="A210" s="76"/>
      <c r="B210" s="79"/>
      <c r="C210" s="76"/>
      <c r="D210" s="80" t="s">
        <v>104</v>
      </c>
      <c r="E210" s="81"/>
      <c r="F210" s="36"/>
      <c r="G210" s="36"/>
      <c r="H210" s="36"/>
      <c r="I210" s="36"/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36">
        <v>0</v>
      </c>
      <c r="AT210" s="31"/>
      <c r="AU210" s="32"/>
      <c r="AV210" s="32"/>
      <c r="AW210" s="32"/>
    </row>
    <row r="211" spans="1:49" ht="15.75">
      <c r="A211" s="80" t="s">
        <v>208</v>
      </c>
      <c r="B211" s="82"/>
      <c r="C211" s="82"/>
      <c r="D211" s="82"/>
      <c r="E211" s="82"/>
      <c r="F211" s="42">
        <v>1</v>
      </c>
      <c r="G211" s="42">
        <v>2</v>
      </c>
      <c r="H211" s="42">
        <v>3</v>
      </c>
      <c r="I211" s="42">
        <v>4</v>
      </c>
      <c r="J211" s="42">
        <v>5</v>
      </c>
      <c r="K211" s="42">
        <v>6</v>
      </c>
      <c r="L211" s="42">
        <v>7</v>
      </c>
      <c r="M211" s="42">
        <v>8</v>
      </c>
      <c r="N211" s="42">
        <v>9</v>
      </c>
      <c r="O211" s="42">
        <v>10</v>
      </c>
      <c r="P211" s="42">
        <v>11</v>
      </c>
      <c r="Q211" s="42">
        <v>12</v>
      </c>
      <c r="R211" s="42">
        <v>13</v>
      </c>
      <c r="S211" s="42">
        <v>14</v>
      </c>
      <c r="T211" s="42">
        <v>15</v>
      </c>
      <c r="U211" s="42">
        <v>16</v>
      </c>
      <c r="V211" s="42">
        <v>17</v>
      </c>
      <c r="W211" s="42">
        <v>18</v>
      </c>
      <c r="X211" s="42">
        <v>19</v>
      </c>
      <c r="Y211" s="42">
        <v>20</v>
      </c>
      <c r="Z211" s="42">
        <v>21</v>
      </c>
      <c r="AA211" s="42">
        <v>22</v>
      </c>
      <c r="AB211" s="42">
        <v>23</v>
      </c>
      <c r="AC211" s="42">
        <v>24</v>
      </c>
      <c r="AD211" s="42">
        <v>25</v>
      </c>
      <c r="AE211" s="42">
        <v>26</v>
      </c>
      <c r="AF211" s="42">
        <v>27</v>
      </c>
      <c r="AG211" s="42">
        <v>28</v>
      </c>
      <c r="AH211" s="42">
        <v>29</v>
      </c>
      <c r="AI211" s="42">
        <v>30</v>
      </c>
      <c r="AJ211" s="42">
        <v>31</v>
      </c>
      <c r="AK211" s="42">
        <v>32</v>
      </c>
      <c r="AL211" s="42">
        <v>33</v>
      </c>
      <c r="AM211" s="42">
        <v>34</v>
      </c>
      <c r="AN211" s="42">
        <v>35</v>
      </c>
      <c r="AO211" s="42">
        <v>36</v>
      </c>
      <c r="AP211" s="42">
        <v>37</v>
      </c>
      <c r="AQ211" s="42">
        <v>38</v>
      </c>
      <c r="AR211" s="42">
        <v>39</v>
      </c>
      <c r="AS211" s="42">
        <v>40</v>
      </c>
      <c r="AT211" s="19"/>
      <c r="AU211" s="11"/>
      <c r="AV211" s="11"/>
      <c r="AW211" s="11"/>
    </row>
    <row r="212" spans="1:49" ht="15">
      <c r="A212" s="19"/>
      <c r="B212" s="19"/>
      <c r="C212" s="19"/>
      <c r="D212" s="19"/>
      <c r="E212" s="19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19"/>
      <c r="AU212" s="11"/>
      <c r="AV212" s="11"/>
      <c r="AW212" s="11"/>
    </row>
    <row r="213" spans="1:49" s="22" customFormat="1" ht="15.75" customHeight="1">
      <c r="A213" s="74">
        <v>4</v>
      </c>
      <c r="B213" s="77" t="s">
        <v>129</v>
      </c>
      <c r="C213" s="25" t="s">
        <v>105</v>
      </c>
      <c r="D213" s="80" t="s">
        <v>103</v>
      </c>
      <c r="E213" s="81"/>
      <c r="F213" s="34">
        <v>3</v>
      </c>
      <c r="G213" s="34">
        <v>1</v>
      </c>
      <c r="H213" s="34">
        <v>2</v>
      </c>
      <c r="I213" s="34">
        <v>4</v>
      </c>
      <c r="J213" s="34">
        <v>5</v>
      </c>
      <c r="K213" s="34">
        <v>6</v>
      </c>
      <c r="L213" s="34">
        <v>7</v>
      </c>
      <c r="M213" s="34">
        <v>8</v>
      </c>
      <c r="N213" s="34">
        <v>9</v>
      </c>
      <c r="O213" s="34">
        <v>10</v>
      </c>
      <c r="P213" s="34">
        <v>11</v>
      </c>
      <c r="Q213" s="34">
        <v>12</v>
      </c>
      <c r="R213" s="34">
        <v>13</v>
      </c>
      <c r="S213" s="34">
        <v>14</v>
      </c>
      <c r="T213" s="34">
        <v>15</v>
      </c>
      <c r="U213" s="34">
        <v>16</v>
      </c>
      <c r="V213" s="34">
        <v>17</v>
      </c>
      <c r="W213" s="34">
        <v>18</v>
      </c>
      <c r="X213" s="34">
        <v>19</v>
      </c>
      <c r="Y213" s="34">
        <v>20</v>
      </c>
      <c r="Z213" s="34">
        <v>21</v>
      </c>
      <c r="AA213" s="34">
        <v>22</v>
      </c>
      <c r="AB213" s="34">
        <v>23</v>
      </c>
      <c r="AC213" s="34">
        <v>24</v>
      </c>
      <c r="AD213" s="34">
        <v>25</v>
      </c>
      <c r="AE213" s="34">
        <v>26</v>
      </c>
      <c r="AF213" s="34">
        <v>27</v>
      </c>
      <c r="AG213" s="34">
        <v>28</v>
      </c>
      <c r="AH213" s="34">
        <v>29</v>
      </c>
      <c r="AI213" s="34">
        <v>30</v>
      </c>
      <c r="AJ213" s="34">
        <v>31</v>
      </c>
      <c r="AK213" s="34">
        <v>32</v>
      </c>
      <c r="AL213" s="34">
        <v>33</v>
      </c>
      <c r="AM213" s="34">
        <v>34</v>
      </c>
      <c r="AN213" s="34">
        <v>35</v>
      </c>
      <c r="AO213" s="34">
        <v>36</v>
      </c>
      <c r="AP213" s="34">
        <v>37</v>
      </c>
      <c r="AQ213" s="34">
        <v>38</v>
      </c>
      <c r="AR213" s="34">
        <v>39</v>
      </c>
      <c r="AS213" s="34">
        <v>40</v>
      </c>
      <c r="AT213" s="31"/>
      <c r="AU213" s="32"/>
      <c r="AV213" s="32"/>
      <c r="AW213" s="32"/>
    </row>
    <row r="214" spans="1:49" s="22" customFormat="1" ht="148.5" customHeight="1">
      <c r="A214" s="75"/>
      <c r="B214" s="78"/>
      <c r="C214" s="75" t="s">
        <v>106</v>
      </c>
      <c r="D214" s="80" t="s">
        <v>126</v>
      </c>
      <c r="E214" s="81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1"/>
      <c r="AU214" s="32"/>
      <c r="AV214" s="32"/>
      <c r="AW214" s="32"/>
    </row>
    <row r="215" spans="1:49" s="22" customFormat="1" ht="15.75" customHeight="1">
      <c r="A215" s="76"/>
      <c r="B215" s="79"/>
      <c r="C215" s="76"/>
      <c r="D215" s="80" t="s">
        <v>104</v>
      </c>
      <c r="E215" s="81"/>
      <c r="F215" s="36"/>
      <c r="G215" s="36"/>
      <c r="H215" s="36"/>
      <c r="I215" s="36"/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6">
        <v>0</v>
      </c>
      <c r="AD215" s="36">
        <v>0</v>
      </c>
      <c r="AE215" s="36">
        <v>0</v>
      </c>
      <c r="AF215" s="36">
        <v>0</v>
      </c>
      <c r="AG215" s="36">
        <v>0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0</v>
      </c>
      <c r="AT215" s="31"/>
      <c r="AU215" s="32"/>
      <c r="AV215" s="32"/>
      <c r="AW215" s="32"/>
    </row>
    <row r="216" spans="1:49" ht="15.75">
      <c r="A216" s="80" t="s">
        <v>208</v>
      </c>
      <c r="B216" s="82"/>
      <c r="C216" s="82"/>
      <c r="D216" s="82"/>
      <c r="E216" s="82"/>
      <c r="F216" s="42">
        <v>1</v>
      </c>
      <c r="G216" s="42">
        <v>2</v>
      </c>
      <c r="H216" s="42">
        <v>3</v>
      </c>
      <c r="I216" s="42">
        <v>4</v>
      </c>
      <c r="J216" s="42">
        <v>5</v>
      </c>
      <c r="K216" s="42">
        <v>6</v>
      </c>
      <c r="L216" s="42">
        <v>7</v>
      </c>
      <c r="M216" s="42">
        <v>8</v>
      </c>
      <c r="N216" s="42">
        <v>9</v>
      </c>
      <c r="O216" s="42">
        <v>10</v>
      </c>
      <c r="P216" s="42">
        <v>11</v>
      </c>
      <c r="Q216" s="42">
        <v>12</v>
      </c>
      <c r="R216" s="42">
        <v>13</v>
      </c>
      <c r="S216" s="42">
        <v>14</v>
      </c>
      <c r="T216" s="42">
        <v>15</v>
      </c>
      <c r="U216" s="42">
        <v>16</v>
      </c>
      <c r="V216" s="42">
        <v>17</v>
      </c>
      <c r="W216" s="42">
        <v>18</v>
      </c>
      <c r="X216" s="42">
        <v>19</v>
      </c>
      <c r="Y216" s="42">
        <v>20</v>
      </c>
      <c r="Z216" s="42">
        <v>21</v>
      </c>
      <c r="AA216" s="42">
        <v>22</v>
      </c>
      <c r="AB216" s="42">
        <v>23</v>
      </c>
      <c r="AC216" s="42">
        <v>24</v>
      </c>
      <c r="AD216" s="42">
        <v>25</v>
      </c>
      <c r="AE216" s="42">
        <v>26</v>
      </c>
      <c r="AF216" s="42">
        <v>27</v>
      </c>
      <c r="AG216" s="42">
        <v>28</v>
      </c>
      <c r="AH216" s="42">
        <v>29</v>
      </c>
      <c r="AI216" s="42">
        <v>30</v>
      </c>
      <c r="AJ216" s="42">
        <v>31</v>
      </c>
      <c r="AK216" s="42">
        <v>32</v>
      </c>
      <c r="AL216" s="42">
        <v>33</v>
      </c>
      <c r="AM216" s="42">
        <v>34</v>
      </c>
      <c r="AN216" s="42">
        <v>35</v>
      </c>
      <c r="AO216" s="42">
        <v>36</v>
      </c>
      <c r="AP216" s="42">
        <v>37</v>
      </c>
      <c r="AQ216" s="42">
        <v>38</v>
      </c>
      <c r="AR216" s="42">
        <v>39</v>
      </c>
      <c r="AS216" s="42">
        <v>40</v>
      </c>
      <c r="AT216" s="11"/>
      <c r="AU216" s="11"/>
      <c r="AV216" s="11"/>
      <c r="AW216" s="11"/>
    </row>
    <row r="217" spans="6:49" ht="1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11"/>
      <c r="AU217" s="11"/>
      <c r="AV217" s="11"/>
      <c r="AW217" s="11"/>
    </row>
    <row r="218" spans="1:49" s="22" customFormat="1" ht="15.75" customHeight="1">
      <c r="A218" s="74">
        <v>5</v>
      </c>
      <c r="B218" s="77" t="s">
        <v>130</v>
      </c>
      <c r="C218" s="25" t="s">
        <v>105</v>
      </c>
      <c r="D218" s="80" t="s">
        <v>103</v>
      </c>
      <c r="E218" s="81"/>
      <c r="F218" s="34">
        <v>3</v>
      </c>
      <c r="G218" s="34">
        <v>2</v>
      </c>
      <c r="H218" s="34">
        <v>4</v>
      </c>
      <c r="I218" s="34">
        <v>1</v>
      </c>
      <c r="J218" s="34">
        <v>5</v>
      </c>
      <c r="K218" s="34">
        <v>6</v>
      </c>
      <c r="L218" s="34">
        <v>7</v>
      </c>
      <c r="M218" s="34">
        <v>8</v>
      </c>
      <c r="N218" s="34">
        <v>9</v>
      </c>
      <c r="O218" s="34">
        <v>10</v>
      </c>
      <c r="P218" s="34">
        <v>11</v>
      </c>
      <c r="Q218" s="34">
        <v>12</v>
      </c>
      <c r="R218" s="34">
        <v>13</v>
      </c>
      <c r="S218" s="34">
        <v>14</v>
      </c>
      <c r="T218" s="34">
        <v>15</v>
      </c>
      <c r="U218" s="34">
        <v>16</v>
      </c>
      <c r="V218" s="34">
        <v>17</v>
      </c>
      <c r="W218" s="34">
        <v>18</v>
      </c>
      <c r="X218" s="34">
        <v>19</v>
      </c>
      <c r="Y218" s="34">
        <v>20</v>
      </c>
      <c r="Z218" s="34">
        <v>21</v>
      </c>
      <c r="AA218" s="34">
        <v>22</v>
      </c>
      <c r="AB218" s="34">
        <v>23</v>
      </c>
      <c r="AC218" s="34">
        <v>24</v>
      </c>
      <c r="AD218" s="34">
        <v>25</v>
      </c>
      <c r="AE218" s="34">
        <v>26</v>
      </c>
      <c r="AF218" s="34">
        <v>27</v>
      </c>
      <c r="AG218" s="34">
        <v>28</v>
      </c>
      <c r="AH218" s="34">
        <v>29</v>
      </c>
      <c r="AI218" s="34">
        <v>30</v>
      </c>
      <c r="AJ218" s="34">
        <v>31</v>
      </c>
      <c r="AK218" s="34">
        <v>32</v>
      </c>
      <c r="AL218" s="34">
        <v>33</v>
      </c>
      <c r="AM218" s="34">
        <v>34</v>
      </c>
      <c r="AN218" s="34">
        <v>35</v>
      </c>
      <c r="AO218" s="34">
        <v>36</v>
      </c>
      <c r="AP218" s="34">
        <v>37</v>
      </c>
      <c r="AQ218" s="34">
        <v>38</v>
      </c>
      <c r="AR218" s="34">
        <v>39</v>
      </c>
      <c r="AS218" s="34">
        <v>40</v>
      </c>
      <c r="AT218" s="37"/>
      <c r="AU218" s="32"/>
      <c r="AV218" s="32"/>
      <c r="AW218" s="32"/>
    </row>
    <row r="219" spans="1:49" s="22" customFormat="1" ht="148.5" customHeight="1">
      <c r="A219" s="75"/>
      <c r="B219" s="78"/>
      <c r="C219" s="75" t="s">
        <v>106</v>
      </c>
      <c r="D219" s="80" t="s">
        <v>126</v>
      </c>
      <c r="E219" s="81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7"/>
      <c r="AU219" s="32"/>
      <c r="AV219" s="32"/>
      <c r="AW219" s="32"/>
    </row>
    <row r="220" spans="1:49" s="22" customFormat="1" ht="15.75" customHeight="1">
      <c r="A220" s="76"/>
      <c r="B220" s="79"/>
      <c r="C220" s="76"/>
      <c r="D220" s="80" t="s">
        <v>104</v>
      </c>
      <c r="E220" s="81"/>
      <c r="F220" s="36"/>
      <c r="G220" s="36"/>
      <c r="H220" s="36"/>
      <c r="I220" s="36"/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37"/>
      <c r="AU220" s="32"/>
      <c r="AV220" s="32"/>
      <c r="AW220" s="32"/>
    </row>
    <row r="221" spans="1:49" ht="15.75">
      <c r="A221" s="80" t="s">
        <v>208</v>
      </c>
      <c r="B221" s="82"/>
      <c r="C221" s="82"/>
      <c r="D221" s="82"/>
      <c r="E221" s="82"/>
      <c r="F221" s="42">
        <v>1</v>
      </c>
      <c r="G221" s="42">
        <v>2</v>
      </c>
      <c r="H221" s="42">
        <v>3</v>
      </c>
      <c r="I221" s="42">
        <v>4</v>
      </c>
      <c r="J221" s="42">
        <v>5</v>
      </c>
      <c r="K221" s="42">
        <v>6</v>
      </c>
      <c r="L221" s="42">
        <v>7</v>
      </c>
      <c r="M221" s="42">
        <v>8</v>
      </c>
      <c r="N221" s="42">
        <v>9</v>
      </c>
      <c r="O221" s="42">
        <v>10</v>
      </c>
      <c r="P221" s="42">
        <v>11</v>
      </c>
      <c r="Q221" s="42">
        <v>12</v>
      </c>
      <c r="R221" s="42">
        <v>13</v>
      </c>
      <c r="S221" s="42">
        <v>14</v>
      </c>
      <c r="T221" s="42">
        <v>15</v>
      </c>
      <c r="U221" s="42">
        <v>16</v>
      </c>
      <c r="V221" s="42">
        <v>17</v>
      </c>
      <c r="W221" s="42">
        <v>18</v>
      </c>
      <c r="X221" s="42">
        <v>19</v>
      </c>
      <c r="Y221" s="42">
        <v>20</v>
      </c>
      <c r="Z221" s="42">
        <v>21</v>
      </c>
      <c r="AA221" s="42">
        <v>22</v>
      </c>
      <c r="AB221" s="42">
        <v>23</v>
      </c>
      <c r="AC221" s="42">
        <v>24</v>
      </c>
      <c r="AD221" s="42">
        <v>25</v>
      </c>
      <c r="AE221" s="42">
        <v>26</v>
      </c>
      <c r="AF221" s="42">
        <v>27</v>
      </c>
      <c r="AG221" s="42">
        <v>28</v>
      </c>
      <c r="AH221" s="42">
        <v>29</v>
      </c>
      <c r="AI221" s="42">
        <v>30</v>
      </c>
      <c r="AJ221" s="42">
        <v>31</v>
      </c>
      <c r="AK221" s="42">
        <v>32</v>
      </c>
      <c r="AL221" s="42">
        <v>33</v>
      </c>
      <c r="AM221" s="42">
        <v>34</v>
      </c>
      <c r="AN221" s="42">
        <v>35</v>
      </c>
      <c r="AO221" s="42">
        <v>36</v>
      </c>
      <c r="AP221" s="42">
        <v>37</v>
      </c>
      <c r="AQ221" s="42">
        <v>38</v>
      </c>
      <c r="AR221" s="42">
        <v>39</v>
      </c>
      <c r="AS221" s="42">
        <v>40</v>
      </c>
      <c r="AT221" s="11"/>
      <c r="AU221" s="11"/>
      <c r="AV221" s="11"/>
      <c r="AW221" s="11"/>
    </row>
    <row r="222" spans="6:49" ht="1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11"/>
      <c r="AU222" s="11"/>
      <c r="AV222" s="11"/>
      <c r="AW222" s="11"/>
    </row>
    <row r="223" spans="1:49" s="22" customFormat="1" ht="15.75" customHeight="1">
      <c r="A223" s="74">
        <v>6</v>
      </c>
      <c r="B223" s="77" t="s">
        <v>131</v>
      </c>
      <c r="C223" s="25" t="s">
        <v>105</v>
      </c>
      <c r="D223" s="80" t="s">
        <v>103</v>
      </c>
      <c r="E223" s="81"/>
      <c r="F223" s="34">
        <v>4</v>
      </c>
      <c r="G223" s="34">
        <v>2</v>
      </c>
      <c r="H223" s="34">
        <v>1</v>
      </c>
      <c r="I223" s="34">
        <v>3</v>
      </c>
      <c r="J223" s="34">
        <v>5</v>
      </c>
      <c r="K223" s="34">
        <v>6</v>
      </c>
      <c r="L223" s="34">
        <v>7</v>
      </c>
      <c r="M223" s="34">
        <v>8</v>
      </c>
      <c r="N223" s="34">
        <v>9</v>
      </c>
      <c r="O223" s="34">
        <v>10</v>
      </c>
      <c r="P223" s="34">
        <v>11</v>
      </c>
      <c r="Q223" s="34">
        <v>12</v>
      </c>
      <c r="R223" s="34">
        <v>13</v>
      </c>
      <c r="S223" s="34">
        <v>14</v>
      </c>
      <c r="T223" s="34">
        <v>15</v>
      </c>
      <c r="U223" s="34">
        <v>16</v>
      </c>
      <c r="V223" s="34">
        <v>17</v>
      </c>
      <c r="W223" s="34">
        <v>18</v>
      </c>
      <c r="X223" s="34">
        <v>19</v>
      </c>
      <c r="Y223" s="34">
        <v>20</v>
      </c>
      <c r="Z223" s="34">
        <v>21</v>
      </c>
      <c r="AA223" s="34">
        <v>22</v>
      </c>
      <c r="AB223" s="34">
        <v>23</v>
      </c>
      <c r="AC223" s="34">
        <v>24</v>
      </c>
      <c r="AD223" s="34">
        <v>25</v>
      </c>
      <c r="AE223" s="34">
        <v>26</v>
      </c>
      <c r="AF223" s="34">
        <v>27</v>
      </c>
      <c r="AG223" s="34">
        <v>28</v>
      </c>
      <c r="AH223" s="34">
        <v>29</v>
      </c>
      <c r="AI223" s="34">
        <v>30</v>
      </c>
      <c r="AJ223" s="34">
        <v>31</v>
      </c>
      <c r="AK223" s="34">
        <v>32</v>
      </c>
      <c r="AL223" s="34">
        <v>33</v>
      </c>
      <c r="AM223" s="34">
        <v>34</v>
      </c>
      <c r="AN223" s="34">
        <v>35</v>
      </c>
      <c r="AO223" s="34">
        <v>36</v>
      </c>
      <c r="AP223" s="34">
        <v>37</v>
      </c>
      <c r="AQ223" s="34">
        <v>38</v>
      </c>
      <c r="AR223" s="34">
        <v>39</v>
      </c>
      <c r="AS223" s="34">
        <v>40</v>
      </c>
      <c r="AT223" s="31"/>
      <c r="AU223" s="32"/>
      <c r="AV223" s="32"/>
      <c r="AW223" s="32"/>
    </row>
    <row r="224" spans="1:49" s="22" customFormat="1" ht="148.5" customHeight="1">
      <c r="A224" s="75"/>
      <c r="B224" s="78"/>
      <c r="C224" s="75" t="s">
        <v>106</v>
      </c>
      <c r="D224" s="80" t="s">
        <v>126</v>
      </c>
      <c r="E224" s="81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1"/>
      <c r="AU224" s="32"/>
      <c r="AV224" s="32"/>
      <c r="AW224" s="32"/>
    </row>
    <row r="225" spans="1:49" s="22" customFormat="1" ht="15.75" customHeight="1">
      <c r="A225" s="76"/>
      <c r="B225" s="79"/>
      <c r="C225" s="76"/>
      <c r="D225" s="80" t="s">
        <v>104</v>
      </c>
      <c r="E225" s="81"/>
      <c r="F225" s="36">
        <v>9</v>
      </c>
      <c r="G225" s="36">
        <v>6</v>
      </c>
      <c r="H225" s="36">
        <v>5</v>
      </c>
      <c r="I225" s="36">
        <v>4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  <c r="Z225" s="36">
        <v>0</v>
      </c>
      <c r="AA225" s="36">
        <v>0</v>
      </c>
      <c r="AB225" s="36">
        <v>0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>
        <v>0</v>
      </c>
      <c r="AK225" s="36">
        <v>0</v>
      </c>
      <c r="AL225" s="36">
        <v>0</v>
      </c>
      <c r="AM225" s="36">
        <v>0</v>
      </c>
      <c r="AN225" s="36">
        <v>0</v>
      </c>
      <c r="AO225" s="36">
        <v>0</v>
      </c>
      <c r="AP225" s="36">
        <v>0</v>
      </c>
      <c r="AQ225" s="36">
        <v>0</v>
      </c>
      <c r="AR225" s="36">
        <v>0</v>
      </c>
      <c r="AS225" s="36">
        <v>0</v>
      </c>
      <c r="AT225" s="31"/>
      <c r="AU225" s="32"/>
      <c r="AV225" s="32"/>
      <c r="AW225" s="32"/>
    </row>
    <row r="226" spans="1:49" ht="15.75">
      <c r="A226" s="80" t="s">
        <v>208</v>
      </c>
      <c r="B226" s="82"/>
      <c r="C226" s="82"/>
      <c r="D226" s="82"/>
      <c r="E226" s="82"/>
      <c r="F226" s="42">
        <v>1</v>
      </c>
      <c r="G226" s="42">
        <v>2</v>
      </c>
      <c r="H226" s="42">
        <v>3</v>
      </c>
      <c r="I226" s="42">
        <v>4</v>
      </c>
      <c r="J226" s="42">
        <v>5</v>
      </c>
      <c r="K226" s="42">
        <v>6</v>
      </c>
      <c r="L226" s="42">
        <v>7</v>
      </c>
      <c r="M226" s="42">
        <v>8</v>
      </c>
      <c r="N226" s="42">
        <v>9</v>
      </c>
      <c r="O226" s="42">
        <v>10</v>
      </c>
      <c r="P226" s="42">
        <v>11</v>
      </c>
      <c r="Q226" s="42">
        <v>12</v>
      </c>
      <c r="R226" s="42">
        <v>13</v>
      </c>
      <c r="S226" s="42">
        <v>14</v>
      </c>
      <c r="T226" s="42">
        <v>15</v>
      </c>
      <c r="U226" s="42">
        <v>16</v>
      </c>
      <c r="V226" s="42">
        <v>17</v>
      </c>
      <c r="W226" s="42">
        <v>18</v>
      </c>
      <c r="X226" s="42">
        <v>19</v>
      </c>
      <c r="Y226" s="42">
        <v>20</v>
      </c>
      <c r="Z226" s="42">
        <v>21</v>
      </c>
      <c r="AA226" s="42">
        <v>22</v>
      </c>
      <c r="AB226" s="42">
        <v>23</v>
      </c>
      <c r="AC226" s="42">
        <v>24</v>
      </c>
      <c r="AD226" s="42">
        <v>25</v>
      </c>
      <c r="AE226" s="42">
        <v>26</v>
      </c>
      <c r="AF226" s="42">
        <v>27</v>
      </c>
      <c r="AG226" s="42">
        <v>28</v>
      </c>
      <c r="AH226" s="42">
        <v>29</v>
      </c>
      <c r="AI226" s="42">
        <v>30</v>
      </c>
      <c r="AJ226" s="42">
        <v>31</v>
      </c>
      <c r="AK226" s="42">
        <v>32</v>
      </c>
      <c r="AL226" s="42">
        <v>33</v>
      </c>
      <c r="AM226" s="42">
        <v>34</v>
      </c>
      <c r="AN226" s="42">
        <v>35</v>
      </c>
      <c r="AO226" s="42">
        <v>36</v>
      </c>
      <c r="AP226" s="42">
        <v>37</v>
      </c>
      <c r="AQ226" s="42">
        <v>38</v>
      </c>
      <c r="AR226" s="42">
        <v>39</v>
      </c>
      <c r="AS226" s="42">
        <v>40</v>
      </c>
      <c r="AT226" s="11"/>
      <c r="AU226" s="11"/>
      <c r="AV226" s="11"/>
      <c r="AW226" s="11"/>
    </row>
    <row r="227" spans="6:49" ht="1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11"/>
      <c r="AU227" s="11"/>
      <c r="AV227" s="11"/>
      <c r="AW227" s="11"/>
    </row>
    <row r="228" spans="1:49" s="22" customFormat="1" ht="15.75" customHeight="1">
      <c r="A228" s="74">
        <v>7</v>
      </c>
      <c r="B228" s="77" t="s">
        <v>132</v>
      </c>
      <c r="C228" s="25" t="s">
        <v>105</v>
      </c>
      <c r="D228" s="80" t="s">
        <v>103</v>
      </c>
      <c r="E228" s="81"/>
      <c r="F228" s="34">
        <v>3</v>
      </c>
      <c r="G228" s="34">
        <v>1</v>
      </c>
      <c r="H228" s="34">
        <v>5</v>
      </c>
      <c r="I228" s="34">
        <v>6</v>
      </c>
      <c r="J228" s="34">
        <v>7</v>
      </c>
      <c r="K228" s="34">
        <v>8</v>
      </c>
      <c r="L228" s="34">
        <v>9</v>
      </c>
      <c r="M228" s="34">
        <v>10</v>
      </c>
      <c r="N228" s="34">
        <v>11</v>
      </c>
      <c r="O228" s="34">
        <v>12</v>
      </c>
      <c r="P228" s="34">
        <v>13</v>
      </c>
      <c r="Q228" s="34">
        <v>14</v>
      </c>
      <c r="R228" s="34">
        <v>15</v>
      </c>
      <c r="S228" s="34">
        <v>16</v>
      </c>
      <c r="T228" s="34">
        <v>17</v>
      </c>
      <c r="U228" s="34">
        <v>18</v>
      </c>
      <c r="V228" s="34">
        <v>19</v>
      </c>
      <c r="W228" s="34">
        <v>20</v>
      </c>
      <c r="X228" s="34">
        <v>21</v>
      </c>
      <c r="Y228" s="34">
        <v>22</v>
      </c>
      <c r="Z228" s="34">
        <v>23</v>
      </c>
      <c r="AA228" s="34">
        <v>24</v>
      </c>
      <c r="AB228" s="34">
        <v>25</v>
      </c>
      <c r="AC228" s="34">
        <v>26</v>
      </c>
      <c r="AD228" s="34">
        <v>27</v>
      </c>
      <c r="AE228" s="34">
        <v>28</v>
      </c>
      <c r="AF228" s="34">
        <v>29</v>
      </c>
      <c r="AG228" s="34">
        <v>30</v>
      </c>
      <c r="AH228" s="34">
        <v>31</v>
      </c>
      <c r="AI228" s="34">
        <v>32</v>
      </c>
      <c r="AJ228" s="34">
        <v>33</v>
      </c>
      <c r="AK228" s="34">
        <v>34</v>
      </c>
      <c r="AL228" s="34">
        <v>35</v>
      </c>
      <c r="AM228" s="34">
        <v>36</v>
      </c>
      <c r="AN228" s="34">
        <v>37</v>
      </c>
      <c r="AO228" s="34">
        <v>38</v>
      </c>
      <c r="AP228" s="34">
        <v>39</v>
      </c>
      <c r="AQ228" s="34">
        <v>40</v>
      </c>
      <c r="AR228" s="34">
        <v>2</v>
      </c>
      <c r="AS228" s="34">
        <v>4</v>
      </c>
      <c r="AT228" s="31"/>
      <c r="AU228" s="32"/>
      <c r="AV228" s="32"/>
      <c r="AW228" s="32"/>
    </row>
    <row r="229" spans="1:49" s="22" customFormat="1" ht="148.5" customHeight="1">
      <c r="A229" s="75"/>
      <c r="B229" s="78"/>
      <c r="C229" s="75" t="s">
        <v>106</v>
      </c>
      <c r="D229" s="80" t="s">
        <v>126</v>
      </c>
      <c r="E229" s="81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 t="s">
        <v>209</v>
      </c>
      <c r="AS229" s="35" t="s">
        <v>210</v>
      </c>
      <c r="AT229" s="31"/>
      <c r="AU229" s="32"/>
      <c r="AV229" s="32"/>
      <c r="AW229" s="32"/>
    </row>
    <row r="230" spans="1:49" s="22" customFormat="1" ht="15.75" customHeight="1">
      <c r="A230" s="76"/>
      <c r="B230" s="79"/>
      <c r="C230" s="76"/>
      <c r="D230" s="80" t="s">
        <v>104</v>
      </c>
      <c r="E230" s="81"/>
      <c r="F230" s="36"/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0</v>
      </c>
      <c r="AO230" s="36">
        <v>0</v>
      </c>
      <c r="AP230" s="36">
        <v>0</v>
      </c>
      <c r="AQ230" s="36">
        <v>0</v>
      </c>
      <c r="AR230" s="36">
        <v>-100</v>
      </c>
      <c r="AS230" s="36">
        <v>-100</v>
      </c>
      <c r="AT230" s="31"/>
      <c r="AU230" s="32"/>
      <c r="AV230" s="32"/>
      <c r="AW230" s="32"/>
    </row>
    <row r="231" spans="1:49" ht="15.75">
      <c r="A231" s="80" t="s">
        <v>208</v>
      </c>
      <c r="B231" s="82"/>
      <c r="C231" s="82"/>
      <c r="D231" s="82"/>
      <c r="E231" s="82"/>
      <c r="F231" s="42">
        <v>1</v>
      </c>
      <c r="G231" s="42">
        <v>2</v>
      </c>
      <c r="H231" s="42">
        <v>3</v>
      </c>
      <c r="I231" s="42">
        <v>4</v>
      </c>
      <c r="J231" s="42">
        <v>5</v>
      </c>
      <c r="K231" s="42">
        <v>6</v>
      </c>
      <c r="L231" s="42">
        <v>7</v>
      </c>
      <c r="M231" s="42">
        <v>8</v>
      </c>
      <c r="N231" s="42">
        <v>9</v>
      </c>
      <c r="O231" s="42">
        <v>10</v>
      </c>
      <c r="P231" s="42">
        <v>11</v>
      </c>
      <c r="Q231" s="42">
        <v>12</v>
      </c>
      <c r="R231" s="42">
        <v>13</v>
      </c>
      <c r="S231" s="42">
        <v>14</v>
      </c>
      <c r="T231" s="42">
        <v>15</v>
      </c>
      <c r="U231" s="42">
        <v>16</v>
      </c>
      <c r="V231" s="42">
        <v>17</v>
      </c>
      <c r="W231" s="42">
        <v>18</v>
      </c>
      <c r="X231" s="42">
        <v>19</v>
      </c>
      <c r="Y231" s="42">
        <v>20</v>
      </c>
      <c r="Z231" s="42">
        <v>21</v>
      </c>
      <c r="AA231" s="42">
        <v>22</v>
      </c>
      <c r="AB231" s="42">
        <v>23</v>
      </c>
      <c r="AC231" s="42">
        <v>24</v>
      </c>
      <c r="AD231" s="42">
        <v>25</v>
      </c>
      <c r="AE231" s="42">
        <v>26</v>
      </c>
      <c r="AF231" s="42">
        <v>27</v>
      </c>
      <c r="AG231" s="42">
        <v>28</v>
      </c>
      <c r="AH231" s="42">
        <v>29</v>
      </c>
      <c r="AI231" s="42">
        <v>30</v>
      </c>
      <c r="AJ231" s="42">
        <v>31</v>
      </c>
      <c r="AK231" s="42">
        <v>32</v>
      </c>
      <c r="AL231" s="42">
        <v>33</v>
      </c>
      <c r="AM231" s="42">
        <v>34</v>
      </c>
      <c r="AN231" s="42">
        <v>35</v>
      </c>
      <c r="AO231" s="42">
        <v>36</v>
      </c>
      <c r="AP231" s="42">
        <v>37</v>
      </c>
      <c r="AQ231" s="42">
        <v>38</v>
      </c>
      <c r="AR231" s="42">
        <v>39</v>
      </c>
      <c r="AS231" s="42">
        <v>40</v>
      </c>
      <c r="AT231" s="11"/>
      <c r="AU231" s="11"/>
      <c r="AV231" s="11"/>
      <c r="AW231" s="11"/>
    </row>
    <row r="232" spans="6:49" ht="1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</row>
  </sheetData>
  <sheetProtection password="C724" sheet="1" scenarios="1" sort="0" autoFilter="0" pivotTables="0"/>
  <mergeCells count="301">
    <mergeCell ref="A221:E221"/>
    <mergeCell ref="A223:A225"/>
    <mergeCell ref="B223:B225"/>
    <mergeCell ref="D223:E223"/>
    <mergeCell ref="C224:C225"/>
    <mergeCell ref="D224:E224"/>
    <mergeCell ref="D225:E225"/>
    <mergeCell ref="A231:E231"/>
    <mergeCell ref="A226:E226"/>
    <mergeCell ref="A228:A230"/>
    <mergeCell ref="B228:B230"/>
    <mergeCell ref="D228:E228"/>
    <mergeCell ref="C229:C230"/>
    <mergeCell ref="D229:E229"/>
    <mergeCell ref="D230:E230"/>
    <mergeCell ref="A211:E211"/>
    <mergeCell ref="A213:A215"/>
    <mergeCell ref="B213:B215"/>
    <mergeCell ref="D213:E213"/>
    <mergeCell ref="C214:C215"/>
    <mergeCell ref="D214:E214"/>
    <mergeCell ref="D215:E215"/>
    <mergeCell ref="A216:E216"/>
    <mergeCell ref="A218:A220"/>
    <mergeCell ref="B218:B220"/>
    <mergeCell ref="D218:E218"/>
    <mergeCell ref="C219:C220"/>
    <mergeCell ref="D219:E219"/>
    <mergeCell ref="D220:E220"/>
    <mergeCell ref="A203:A205"/>
    <mergeCell ref="B203:B205"/>
    <mergeCell ref="D203:E203"/>
    <mergeCell ref="C204:C205"/>
    <mergeCell ref="D204:E204"/>
    <mergeCell ref="D205:E205"/>
    <mergeCell ref="B193:B194"/>
    <mergeCell ref="C193:C194"/>
    <mergeCell ref="A206:E206"/>
    <mergeCell ref="A208:A210"/>
    <mergeCell ref="B208:B210"/>
    <mergeCell ref="D208:E208"/>
    <mergeCell ref="C209:C210"/>
    <mergeCell ref="D209:E209"/>
    <mergeCell ref="D210:E210"/>
    <mergeCell ref="A201:E201"/>
    <mergeCell ref="B189:B190"/>
    <mergeCell ref="C189:C190"/>
    <mergeCell ref="D189:D190"/>
    <mergeCell ref="B191:B192"/>
    <mergeCell ref="C191:C192"/>
    <mergeCell ref="D191:D192"/>
    <mergeCell ref="D193:D194"/>
    <mergeCell ref="A196:E196"/>
    <mergeCell ref="A198:A200"/>
    <mergeCell ref="B198:B200"/>
    <mergeCell ref="D198:E198"/>
    <mergeCell ref="C199:C200"/>
    <mergeCell ref="D199:E199"/>
    <mergeCell ref="D200:E200"/>
    <mergeCell ref="A188:A194"/>
    <mergeCell ref="B188:D188"/>
    <mergeCell ref="C180:C181"/>
    <mergeCell ref="D180:D187"/>
    <mergeCell ref="B182:B183"/>
    <mergeCell ref="C182:C183"/>
    <mergeCell ref="B184:B185"/>
    <mergeCell ref="C184:C185"/>
    <mergeCell ref="B186:B187"/>
    <mergeCell ref="C186:C187"/>
    <mergeCell ref="A174:B174"/>
    <mergeCell ref="A175:A187"/>
    <mergeCell ref="B175:D175"/>
    <mergeCell ref="B176:B177"/>
    <mergeCell ref="C176:C177"/>
    <mergeCell ref="D176:D177"/>
    <mergeCell ref="B178:B179"/>
    <mergeCell ref="C178:C179"/>
    <mergeCell ref="D178:D179"/>
    <mergeCell ref="B180:B181"/>
    <mergeCell ref="A167:A173"/>
    <mergeCell ref="B167:D167"/>
    <mergeCell ref="B168:B169"/>
    <mergeCell ref="C168:C169"/>
    <mergeCell ref="D168:D173"/>
    <mergeCell ref="B170:B171"/>
    <mergeCell ref="C170:C171"/>
    <mergeCell ref="B172:B173"/>
    <mergeCell ref="C172:C173"/>
    <mergeCell ref="D157:D158"/>
    <mergeCell ref="B159:B160"/>
    <mergeCell ref="C159:C160"/>
    <mergeCell ref="B165:B166"/>
    <mergeCell ref="C165:C166"/>
    <mergeCell ref="D165:D166"/>
    <mergeCell ref="B163:B164"/>
    <mergeCell ref="C163:C164"/>
    <mergeCell ref="D163:D164"/>
    <mergeCell ref="A154:A166"/>
    <mergeCell ref="B154:D154"/>
    <mergeCell ref="B155:B156"/>
    <mergeCell ref="C155:C156"/>
    <mergeCell ref="D155:D156"/>
    <mergeCell ref="B157:B158"/>
    <mergeCell ref="C157:C158"/>
    <mergeCell ref="D159:D160"/>
    <mergeCell ref="B161:B162"/>
    <mergeCell ref="C161:C162"/>
    <mergeCell ref="D161:D162"/>
    <mergeCell ref="A147:A153"/>
    <mergeCell ref="B147:D147"/>
    <mergeCell ref="B148:B149"/>
    <mergeCell ref="C148:C149"/>
    <mergeCell ref="D148:D153"/>
    <mergeCell ref="B150:B151"/>
    <mergeCell ref="C150:C151"/>
    <mergeCell ref="B152:B153"/>
    <mergeCell ref="C152:C153"/>
    <mergeCell ref="A144:B144"/>
    <mergeCell ref="A145:A146"/>
    <mergeCell ref="B145:D145"/>
    <mergeCell ref="C136:C137"/>
    <mergeCell ref="B138:B139"/>
    <mergeCell ref="C138:C139"/>
    <mergeCell ref="D138:D139"/>
    <mergeCell ref="B140:B141"/>
    <mergeCell ref="C140:C141"/>
    <mergeCell ref="D140:D141"/>
    <mergeCell ref="A133:A143"/>
    <mergeCell ref="B133:D133"/>
    <mergeCell ref="B134:B135"/>
    <mergeCell ref="C134:C135"/>
    <mergeCell ref="D134:D137"/>
    <mergeCell ref="B136:B137"/>
    <mergeCell ref="B142:B143"/>
    <mergeCell ref="C142:C143"/>
    <mergeCell ref="D142:D143"/>
    <mergeCell ref="B129:B130"/>
    <mergeCell ref="C129:C130"/>
    <mergeCell ref="B131:B132"/>
    <mergeCell ref="C131:C132"/>
    <mergeCell ref="B127:B128"/>
    <mergeCell ref="C127:C128"/>
    <mergeCell ref="B117:B118"/>
    <mergeCell ref="C117:C118"/>
    <mergeCell ref="B119:B120"/>
    <mergeCell ref="C119:C120"/>
    <mergeCell ref="B121:B122"/>
    <mergeCell ref="C121:C122"/>
    <mergeCell ref="B123:B124"/>
    <mergeCell ref="C123:C124"/>
    <mergeCell ref="B125:B126"/>
    <mergeCell ref="C125:C126"/>
    <mergeCell ref="C113:C114"/>
    <mergeCell ref="B115:B116"/>
    <mergeCell ref="C115:C116"/>
    <mergeCell ref="B103:B104"/>
    <mergeCell ref="C103:C104"/>
    <mergeCell ref="D99:D100"/>
    <mergeCell ref="B101:B102"/>
    <mergeCell ref="C101:C102"/>
    <mergeCell ref="D101:D102"/>
    <mergeCell ref="A106:A132"/>
    <mergeCell ref="B106:D106"/>
    <mergeCell ref="B107:B108"/>
    <mergeCell ref="C107:C108"/>
    <mergeCell ref="D107:D132"/>
    <mergeCell ref="B109:B110"/>
    <mergeCell ref="C109:C110"/>
    <mergeCell ref="B111:B112"/>
    <mergeCell ref="C111:C112"/>
    <mergeCell ref="B113:B114"/>
    <mergeCell ref="B82:B83"/>
    <mergeCell ref="C82:C83"/>
    <mergeCell ref="D103:D104"/>
    <mergeCell ref="A105:B105"/>
    <mergeCell ref="A96:A97"/>
    <mergeCell ref="B96:D96"/>
    <mergeCell ref="A98:A104"/>
    <mergeCell ref="B98:D98"/>
    <mergeCell ref="B99:B100"/>
    <mergeCell ref="C99:C100"/>
    <mergeCell ref="B78:B79"/>
    <mergeCell ref="C78:C79"/>
    <mergeCell ref="B80:B81"/>
    <mergeCell ref="C80:C81"/>
    <mergeCell ref="C84:C85"/>
    <mergeCell ref="A86:A90"/>
    <mergeCell ref="B86:D86"/>
    <mergeCell ref="B87:B88"/>
    <mergeCell ref="C87:C88"/>
    <mergeCell ref="D87:D90"/>
    <mergeCell ref="B89:B90"/>
    <mergeCell ref="C89:C90"/>
    <mergeCell ref="A71:A85"/>
    <mergeCell ref="C76:C77"/>
    <mergeCell ref="A91:A95"/>
    <mergeCell ref="B91:D91"/>
    <mergeCell ref="B92:B93"/>
    <mergeCell ref="C92:C93"/>
    <mergeCell ref="D92:D95"/>
    <mergeCell ref="B94:B95"/>
    <mergeCell ref="C94:C95"/>
    <mergeCell ref="B69:B70"/>
    <mergeCell ref="C69:C70"/>
    <mergeCell ref="B71:D71"/>
    <mergeCell ref="B72:B73"/>
    <mergeCell ref="C72:C73"/>
    <mergeCell ref="D72:D85"/>
    <mergeCell ref="B74:B75"/>
    <mergeCell ref="C74:C75"/>
    <mergeCell ref="B76:B77"/>
    <mergeCell ref="B84:B85"/>
    <mergeCell ref="C59:C60"/>
    <mergeCell ref="B61:B62"/>
    <mergeCell ref="A48:A54"/>
    <mergeCell ref="B48:D48"/>
    <mergeCell ref="B49:B50"/>
    <mergeCell ref="C49:C50"/>
    <mergeCell ref="D49:D50"/>
    <mergeCell ref="B51:B52"/>
    <mergeCell ref="C51:C52"/>
    <mergeCell ref="B67:B68"/>
    <mergeCell ref="C67:C68"/>
    <mergeCell ref="D53:D54"/>
    <mergeCell ref="A55:B55"/>
    <mergeCell ref="A56:A70"/>
    <mergeCell ref="B56:D56"/>
    <mergeCell ref="B57:B58"/>
    <mergeCell ref="C57:C58"/>
    <mergeCell ref="D57:D70"/>
    <mergeCell ref="B59:B60"/>
    <mergeCell ref="C61:C62"/>
    <mergeCell ref="B63:B64"/>
    <mergeCell ref="C63:C64"/>
    <mergeCell ref="B65:B66"/>
    <mergeCell ref="C65:C66"/>
    <mergeCell ref="D51:D52"/>
    <mergeCell ref="B53:B54"/>
    <mergeCell ref="C53:C54"/>
    <mergeCell ref="D42:D43"/>
    <mergeCell ref="B44:B45"/>
    <mergeCell ref="C44:C45"/>
    <mergeCell ref="D44:D45"/>
    <mergeCell ref="B46:B47"/>
    <mergeCell ref="C46:C47"/>
    <mergeCell ref="D46:D47"/>
    <mergeCell ref="A37:A47"/>
    <mergeCell ref="B37:D37"/>
    <mergeCell ref="B38:B39"/>
    <mergeCell ref="C38:C39"/>
    <mergeCell ref="D38:D39"/>
    <mergeCell ref="B40:B41"/>
    <mergeCell ref="C40:C41"/>
    <mergeCell ref="D40:D41"/>
    <mergeCell ref="B42:B43"/>
    <mergeCell ref="C42:C43"/>
    <mergeCell ref="B29:B30"/>
    <mergeCell ref="C29:C30"/>
    <mergeCell ref="D29:D30"/>
    <mergeCell ref="B31:B32"/>
    <mergeCell ref="C31:C32"/>
    <mergeCell ref="D31:D32"/>
    <mergeCell ref="D33:D34"/>
    <mergeCell ref="B35:B36"/>
    <mergeCell ref="C35:C36"/>
    <mergeCell ref="D35:D36"/>
    <mergeCell ref="A24:A36"/>
    <mergeCell ref="B24:D24"/>
    <mergeCell ref="B25:B26"/>
    <mergeCell ref="C25:C26"/>
    <mergeCell ref="D25:D26"/>
    <mergeCell ref="B27:B28"/>
    <mergeCell ref="C27:C28"/>
    <mergeCell ref="D27:D28"/>
    <mergeCell ref="B33:B34"/>
    <mergeCell ref="C33:C34"/>
    <mergeCell ref="A13:A23"/>
    <mergeCell ref="B13:D13"/>
    <mergeCell ref="B14:B15"/>
    <mergeCell ref="C14:C15"/>
    <mergeCell ref="D14:D23"/>
    <mergeCell ref="B22:B23"/>
    <mergeCell ref="C22:C23"/>
    <mergeCell ref="B18:B19"/>
    <mergeCell ref="C18:C19"/>
    <mergeCell ref="B20:B21"/>
    <mergeCell ref="C20:C21"/>
    <mergeCell ref="A5:B5"/>
    <mergeCell ref="A6:A7"/>
    <mergeCell ref="B6:D6"/>
    <mergeCell ref="B16:B17"/>
    <mergeCell ref="C16:C17"/>
    <mergeCell ref="A8:A9"/>
    <mergeCell ref="B8:D8"/>
    <mergeCell ref="A10:A11"/>
    <mergeCell ref="B10:D10"/>
    <mergeCell ref="A12:B12"/>
    <mergeCell ref="A1:B1"/>
    <mergeCell ref="A2:B2"/>
    <mergeCell ref="A3:E3"/>
    <mergeCell ref="A4:C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Лана</cp:lastModifiedBy>
  <dcterms:created xsi:type="dcterms:W3CDTF">2006-09-16T00:00:00Z</dcterms:created>
  <dcterms:modified xsi:type="dcterms:W3CDTF">2014-06-12T10:18:08Z</dcterms:modified>
  <cp:category/>
  <cp:version/>
  <cp:contentType/>
  <cp:contentStatus/>
</cp:coreProperties>
</file>